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veras\Downloads\"/>
    </mc:Choice>
  </mc:AlternateContent>
  <bookViews>
    <workbookView xWindow="0" yWindow="0" windowWidth="21600" windowHeight="9630" tabRatio="599" firstSheet="1" activeTab="3"/>
  </bookViews>
  <sheets>
    <sheet name="Sheet1" sheetId="57" state="hidden" r:id="rId1"/>
    <sheet name="PPNE3" sheetId="52" r:id="rId2"/>
    <sheet name="PPNE4" sheetId="49" r:id="rId3"/>
    <sheet name="PPNE5" sheetId="53" r:id="rId4"/>
    <sheet name="Insumos" sheetId="54" state="hidden" r:id="rId5"/>
  </sheets>
  <externalReferences>
    <externalReference r:id="rId6"/>
  </externalReferences>
  <definedNames>
    <definedName name="_xlnm._FilterDatabase" localSheetId="4" hidden="1">Insumos!$A$1:$E$517</definedName>
    <definedName name="_xlnm._FilterDatabase" localSheetId="2" hidden="1">PPNE4!$A$16:$O$328</definedName>
    <definedName name="_xlnm._FilterDatabase" localSheetId="3" hidden="1">PPNE5!$A$16:$K$326</definedName>
    <definedName name="_xlnm.Print_Area" localSheetId="2">PPNE4!$A$1:$O$328</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2">PPNE4!$16:$17</definedName>
    <definedName name="_xlnm.Print_Titles" localSheetId="3">PPNE5!$16:$17</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1" i="53" l="1"/>
  <c r="G78" i="53"/>
  <c r="H272" i="53"/>
  <c r="G198" i="53"/>
  <c r="H198" i="53"/>
  <c r="H164" i="53"/>
  <c r="H148" i="53"/>
  <c r="J145" i="53"/>
  <c r="J139" i="53"/>
  <c r="J140" i="53"/>
  <c r="J142" i="53"/>
  <c r="H78" i="53"/>
  <c r="N49" i="49" l="1"/>
  <c r="M45" i="49"/>
  <c r="N86" i="49"/>
  <c r="M308" i="49"/>
  <c r="G95" i="49" l="1"/>
  <c r="G327" i="49" l="1"/>
  <c r="G326" i="49" s="1"/>
  <c r="G325" i="49" s="1"/>
  <c r="H327" i="49"/>
  <c r="H326" i="49" s="1"/>
  <c r="H325" i="49" s="1"/>
  <c r="I327" i="49"/>
  <c r="I326" i="49" s="1"/>
  <c r="I325" i="49" s="1"/>
  <c r="J327" i="49"/>
  <c r="J326" i="49" s="1"/>
  <c r="J325" i="49" s="1"/>
  <c r="K327" i="49"/>
  <c r="K326" i="49" s="1"/>
  <c r="K325" i="49" s="1"/>
  <c r="L327" i="49"/>
  <c r="L326" i="49" s="1"/>
  <c r="L325" i="49" s="1"/>
  <c r="M327" i="49"/>
  <c r="M326" i="49" s="1"/>
  <c r="M325" i="49" s="1"/>
  <c r="N324" i="49"/>
  <c r="N322" i="49"/>
  <c r="N320" i="49"/>
  <c r="N318" i="49"/>
  <c r="N317" i="49"/>
  <c r="G313" i="49"/>
  <c r="H313" i="49"/>
  <c r="I313" i="49"/>
  <c r="I312" i="49" s="1"/>
  <c r="J313" i="49"/>
  <c r="J312" i="49" s="1"/>
  <c r="K313" i="49"/>
  <c r="L313" i="49"/>
  <c r="M313" i="49"/>
  <c r="M312" i="49"/>
  <c r="L312" i="49"/>
  <c r="K312" i="49"/>
  <c r="H312" i="49"/>
  <c r="G312" i="49"/>
  <c r="N311" i="49"/>
  <c r="N310" i="49" s="1"/>
  <c r="N309" i="49"/>
  <c r="N308" i="49" s="1"/>
  <c r="N307" i="49"/>
  <c r="N306" i="49" s="1"/>
  <c r="N305" i="49"/>
  <c r="N304" i="49" s="1"/>
  <c r="G310" i="49"/>
  <c r="H310" i="49"/>
  <c r="I310" i="49"/>
  <c r="J310" i="49"/>
  <c r="K310" i="49"/>
  <c r="L310" i="49"/>
  <c r="M310" i="49"/>
  <c r="L308" i="49"/>
  <c r="K308" i="49"/>
  <c r="J308" i="49"/>
  <c r="I308" i="49"/>
  <c r="H308" i="49"/>
  <c r="G308" i="49"/>
  <c r="G306" i="49"/>
  <c r="H306" i="49"/>
  <c r="I306" i="49"/>
  <c r="J306" i="49"/>
  <c r="K306" i="49"/>
  <c r="L306" i="49"/>
  <c r="M306" i="49"/>
  <c r="M304" i="49"/>
  <c r="L304" i="49"/>
  <c r="K304" i="49"/>
  <c r="J304" i="49"/>
  <c r="I304" i="49"/>
  <c r="H304" i="49"/>
  <c r="G304" i="49"/>
  <c r="N298" i="49"/>
  <c r="N297" i="49" s="1"/>
  <c r="N300" i="49"/>
  <c r="N302" i="49"/>
  <c r="M301" i="49"/>
  <c r="L301" i="49"/>
  <c r="K301" i="49"/>
  <c r="J301" i="49"/>
  <c r="I301" i="49"/>
  <c r="H301" i="49"/>
  <c r="G301" i="49"/>
  <c r="G299" i="49"/>
  <c r="H299" i="49"/>
  <c r="I299" i="49"/>
  <c r="J299" i="49"/>
  <c r="K299" i="49"/>
  <c r="L299" i="49"/>
  <c r="M299" i="49"/>
  <c r="N299" i="49"/>
  <c r="M297" i="49"/>
  <c r="L297" i="49"/>
  <c r="L296" i="49" s="1"/>
  <c r="K297" i="49"/>
  <c r="J297" i="49"/>
  <c r="I297" i="49"/>
  <c r="H297" i="49"/>
  <c r="H296" i="49" s="1"/>
  <c r="G297" i="49"/>
  <c r="G296" i="49" s="1"/>
  <c r="N295" i="49"/>
  <c r="N294" i="49" s="1"/>
  <c r="N293" i="49"/>
  <c r="N292" i="49" s="1"/>
  <c r="G294" i="49"/>
  <c r="H294" i="49"/>
  <c r="I294" i="49"/>
  <c r="J294" i="49"/>
  <c r="K294" i="49"/>
  <c r="L294" i="49"/>
  <c r="M294" i="49"/>
  <c r="M292" i="49"/>
  <c r="M291" i="49" s="1"/>
  <c r="L292" i="49"/>
  <c r="K292" i="49"/>
  <c r="K291" i="49" s="1"/>
  <c r="J292" i="49"/>
  <c r="I292" i="49"/>
  <c r="I291" i="49" s="1"/>
  <c r="H292" i="49"/>
  <c r="G292" i="49"/>
  <c r="G291" i="49" s="1"/>
  <c r="M289" i="49"/>
  <c r="L289" i="49"/>
  <c r="K289" i="49"/>
  <c r="J289" i="49"/>
  <c r="I289" i="49"/>
  <c r="H289" i="49"/>
  <c r="G289" i="49"/>
  <c r="H287" i="49"/>
  <c r="I287" i="49"/>
  <c r="J287" i="49"/>
  <c r="K287" i="49"/>
  <c r="L287" i="49"/>
  <c r="M287" i="49"/>
  <c r="G287" i="49"/>
  <c r="M285" i="49"/>
  <c r="L285" i="49"/>
  <c r="K285" i="49"/>
  <c r="J285" i="49"/>
  <c r="I285" i="49"/>
  <c r="H285" i="49"/>
  <c r="G285" i="49"/>
  <c r="G284" i="49" s="1"/>
  <c r="I284" i="49"/>
  <c r="M282" i="49"/>
  <c r="L282" i="49"/>
  <c r="K282" i="49"/>
  <c r="J282" i="49"/>
  <c r="I282" i="49"/>
  <c r="H282" i="49"/>
  <c r="G282" i="49"/>
  <c r="G280" i="49"/>
  <c r="H280" i="49"/>
  <c r="I280" i="49"/>
  <c r="J280" i="49"/>
  <c r="K280" i="49"/>
  <c r="L280" i="49"/>
  <c r="M280" i="49"/>
  <c r="M278" i="49"/>
  <c r="L278" i="49"/>
  <c r="K278" i="49"/>
  <c r="J278" i="49"/>
  <c r="I278" i="49"/>
  <c r="H278" i="49"/>
  <c r="G278" i="49"/>
  <c r="G276" i="49"/>
  <c r="H276" i="49"/>
  <c r="I276" i="49"/>
  <c r="J276" i="49"/>
  <c r="K276" i="49"/>
  <c r="L276" i="49"/>
  <c r="M276" i="49"/>
  <c r="N258" i="49"/>
  <c r="N259" i="49"/>
  <c r="N261" i="49"/>
  <c r="N260" i="49" s="1"/>
  <c r="N263" i="49"/>
  <c r="N262" i="49" s="1"/>
  <c r="N266" i="49"/>
  <c r="N265" i="49" s="1"/>
  <c r="N264" i="49" s="1"/>
  <c r="N271" i="49"/>
  <c r="N270" i="49" s="1"/>
  <c r="N269" i="49"/>
  <c r="N268" i="49" s="1"/>
  <c r="M270" i="49"/>
  <c r="L270" i="49"/>
  <c r="K270" i="49"/>
  <c r="J270" i="49"/>
  <c r="I270" i="49"/>
  <c r="H270" i="49"/>
  <c r="G270" i="49"/>
  <c r="G267" i="49" s="1"/>
  <c r="G268" i="49"/>
  <c r="H268" i="49"/>
  <c r="H267" i="49" s="1"/>
  <c r="I268" i="49"/>
  <c r="J268" i="49"/>
  <c r="J267" i="49" s="1"/>
  <c r="K268" i="49"/>
  <c r="L268" i="49"/>
  <c r="M268" i="49"/>
  <c r="I267" i="49"/>
  <c r="G265" i="49"/>
  <c r="H265" i="49"/>
  <c r="H264" i="49" s="1"/>
  <c r="I265" i="49"/>
  <c r="I264" i="49" s="1"/>
  <c r="J265" i="49"/>
  <c r="K265" i="49"/>
  <c r="L265" i="49"/>
  <c r="L264" i="49" s="1"/>
  <c r="M265" i="49"/>
  <c r="M264" i="49" s="1"/>
  <c r="K264" i="49"/>
  <c r="J264" i="49"/>
  <c r="G264" i="49"/>
  <c r="M262" i="49"/>
  <c r="L262" i="49"/>
  <c r="K262" i="49"/>
  <c r="J262" i="49"/>
  <c r="I262" i="49"/>
  <c r="H262" i="49"/>
  <c r="G262" i="49"/>
  <c r="M260" i="49"/>
  <c r="M256" i="49" s="1"/>
  <c r="L260" i="49"/>
  <c r="K260" i="49"/>
  <c r="J260" i="49"/>
  <c r="I260" i="49"/>
  <c r="H260" i="49"/>
  <c r="G260" i="49"/>
  <c r="M257" i="49"/>
  <c r="L257" i="49"/>
  <c r="K257" i="49"/>
  <c r="J257" i="49"/>
  <c r="J256" i="49" s="1"/>
  <c r="I257" i="49"/>
  <c r="H257" i="49"/>
  <c r="H256" i="49" s="1"/>
  <c r="G257" i="49"/>
  <c r="G256" i="49" s="1"/>
  <c r="N254" i="49"/>
  <c r="N253" i="49" s="1"/>
  <c r="N252" i="49"/>
  <c r="N251" i="49" s="1"/>
  <c r="N250" i="49"/>
  <c r="N249" i="49" s="1"/>
  <c r="N248" i="49"/>
  <c r="N247" i="49" s="1"/>
  <c r="N246" i="49"/>
  <c r="N245" i="49" s="1"/>
  <c r="N244" i="49"/>
  <c r="N243" i="49"/>
  <c r="N241" i="49"/>
  <c r="N240" i="49"/>
  <c r="M253" i="49"/>
  <c r="M251" i="49"/>
  <c r="L253" i="49"/>
  <c r="L251" i="49"/>
  <c r="K253" i="49"/>
  <c r="K251" i="49"/>
  <c r="J253" i="49"/>
  <c r="J251" i="49"/>
  <c r="I253" i="49"/>
  <c r="I251" i="49"/>
  <c r="H253" i="49"/>
  <c r="H251" i="49"/>
  <c r="G253" i="49"/>
  <c r="G251" i="49"/>
  <c r="G249" i="49"/>
  <c r="H249" i="49"/>
  <c r="I249" i="49"/>
  <c r="J249" i="49"/>
  <c r="K249" i="49"/>
  <c r="L249" i="49"/>
  <c r="M249" i="49"/>
  <c r="M247" i="49"/>
  <c r="L247" i="49"/>
  <c r="K247" i="49"/>
  <c r="J247" i="49"/>
  <c r="I247" i="49"/>
  <c r="H247" i="49"/>
  <c r="G247" i="49"/>
  <c r="M245" i="49"/>
  <c r="L245" i="49"/>
  <c r="K245" i="49"/>
  <c r="J245" i="49"/>
  <c r="I245" i="49"/>
  <c r="H245" i="49"/>
  <c r="G245" i="49"/>
  <c r="M242" i="49"/>
  <c r="L242" i="49"/>
  <c r="K242" i="49"/>
  <c r="J242" i="49"/>
  <c r="I242" i="49"/>
  <c r="H242" i="49"/>
  <c r="G242" i="49"/>
  <c r="M239" i="49"/>
  <c r="L239" i="49"/>
  <c r="K239" i="49"/>
  <c r="J239" i="49"/>
  <c r="I239" i="49"/>
  <c r="H239" i="49"/>
  <c r="G239" i="49"/>
  <c r="N237" i="49"/>
  <c r="N236" i="49"/>
  <c r="N235" i="49"/>
  <c r="N234" i="49"/>
  <c r="N232" i="49"/>
  <c r="N231" i="49"/>
  <c r="N230" i="49"/>
  <c r="N229" i="49"/>
  <c r="N228" i="49"/>
  <c r="N227" i="49"/>
  <c r="M233" i="49"/>
  <c r="L233" i="49"/>
  <c r="K233" i="49"/>
  <c r="J233" i="49"/>
  <c r="I233" i="49"/>
  <c r="H233" i="49"/>
  <c r="G233" i="49"/>
  <c r="G226" i="49"/>
  <c r="H226" i="49"/>
  <c r="I226" i="49"/>
  <c r="J226" i="49"/>
  <c r="K226" i="49"/>
  <c r="L226" i="49"/>
  <c r="M226" i="49"/>
  <c r="N224" i="49"/>
  <c r="N223" i="49" s="1"/>
  <c r="N222" i="49"/>
  <c r="N221" i="49"/>
  <c r="N220" i="49"/>
  <c r="N218" i="49"/>
  <c r="N217" i="49"/>
  <c r="N216" i="49"/>
  <c r="N214" i="49"/>
  <c r="N213" i="49"/>
  <c r="N212" i="49"/>
  <c r="G223" i="49"/>
  <c r="H223" i="49"/>
  <c r="I223" i="49"/>
  <c r="J223" i="49"/>
  <c r="K223" i="49"/>
  <c r="L223" i="49"/>
  <c r="M223" i="49"/>
  <c r="M219" i="49"/>
  <c r="L219" i="49"/>
  <c r="K219" i="49"/>
  <c r="J219" i="49"/>
  <c r="I219" i="49"/>
  <c r="H219" i="49"/>
  <c r="G219" i="49"/>
  <c r="G215" i="49"/>
  <c r="H215" i="49"/>
  <c r="I215" i="49"/>
  <c r="J215" i="49"/>
  <c r="K215" i="49"/>
  <c r="L215" i="49"/>
  <c r="M215" i="49"/>
  <c r="M211" i="49"/>
  <c r="L211" i="49"/>
  <c r="K211" i="49"/>
  <c r="J211" i="49"/>
  <c r="I211" i="49"/>
  <c r="H211" i="49"/>
  <c r="G211" i="49"/>
  <c r="M208" i="49"/>
  <c r="L208" i="49"/>
  <c r="K208" i="49"/>
  <c r="J208" i="49"/>
  <c r="I208" i="49"/>
  <c r="H208" i="49"/>
  <c r="G208" i="49"/>
  <c r="G206" i="49"/>
  <c r="H206" i="49"/>
  <c r="I206" i="49"/>
  <c r="J206" i="49"/>
  <c r="K206" i="49"/>
  <c r="L206" i="49"/>
  <c r="M206" i="49"/>
  <c r="M204" i="49"/>
  <c r="L204" i="49"/>
  <c r="K204" i="49"/>
  <c r="J204" i="49"/>
  <c r="I204" i="49"/>
  <c r="H204" i="49"/>
  <c r="G204" i="49"/>
  <c r="N203" i="49"/>
  <c r="N202" i="49" s="1"/>
  <c r="N209" i="49"/>
  <c r="N208" i="49" s="1"/>
  <c r="N205" i="49"/>
  <c r="N204" i="49" s="1"/>
  <c r="M202" i="49"/>
  <c r="M201" i="49" s="1"/>
  <c r="M199" i="49"/>
  <c r="M198" i="49" s="1"/>
  <c r="L199" i="49"/>
  <c r="L198" i="49" s="1"/>
  <c r="K199" i="49"/>
  <c r="K198" i="49" s="1"/>
  <c r="J199" i="49"/>
  <c r="J198" i="49" s="1"/>
  <c r="I199" i="49"/>
  <c r="I198" i="49" s="1"/>
  <c r="H199" i="49"/>
  <c r="H198" i="49" s="1"/>
  <c r="G199" i="49"/>
  <c r="G198" i="49" s="1"/>
  <c r="N191" i="49"/>
  <c r="N190" i="49" s="1"/>
  <c r="N193" i="49"/>
  <c r="N195" i="49"/>
  <c r="N194" i="49" s="1"/>
  <c r="N197" i="49"/>
  <c r="N196" i="49" s="1"/>
  <c r="G196" i="49"/>
  <c r="H196" i="49"/>
  <c r="I196" i="49"/>
  <c r="J196" i="49"/>
  <c r="K196" i="49"/>
  <c r="L196" i="49"/>
  <c r="M196" i="49"/>
  <c r="M194" i="49"/>
  <c r="L194" i="49"/>
  <c r="K194" i="49"/>
  <c r="J194" i="49"/>
  <c r="I194" i="49"/>
  <c r="H194" i="49"/>
  <c r="G194" i="49"/>
  <c r="G192" i="49"/>
  <c r="H192" i="49"/>
  <c r="I192" i="49"/>
  <c r="J192" i="49"/>
  <c r="K192" i="49"/>
  <c r="L192" i="49"/>
  <c r="M192" i="49"/>
  <c r="N192" i="49"/>
  <c r="M187" i="49"/>
  <c r="L187" i="49"/>
  <c r="K187" i="49"/>
  <c r="J187" i="49"/>
  <c r="I187" i="49"/>
  <c r="H187" i="49"/>
  <c r="G187" i="49"/>
  <c r="M185" i="49"/>
  <c r="L185" i="49"/>
  <c r="L180" i="49" s="1"/>
  <c r="K185" i="49"/>
  <c r="J185" i="49"/>
  <c r="I185" i="49"/>
  <c r="H185" i="49"/>
  <c r="H180" i="49" s="1"/>
  <c r="G185" i="49"/>
  <c r="M183" i="49"/>
  <c r="L183" i="49"/>
  <c r="K183" i="49"/>
  <c r="J183" i="49"/>
  <c r="I183" i="49"/>
  <c r="H183" i="49"/>
  <c r="G183" i="49"/>
  <c r="M181" i="49"/>
  <c r="L181" i="49"/>
  <c r="K181" i="49"/>
  <c r="J181" i="49"/>
  <c r="I181" i="49"/>
  <c r="H181" i="49"/>
  <c r="G181" i="49"/>
  <c r="N179" i="49"/>
  <c r="N178" i="49" s="1"/>
  <c r="N177" i="49"/>
  <c r="N176" i="49"/>
  <c r="N174" i="49"/>
  <c r="N173" i="49" s="1"/>
  <c r="G178" i="49"/>
  <c r="H178" i="49"/>
  <c r="I178" i="49"/>
  <c r="J178" i="49"/>
  <c r="K178" i="49"/>
  <c r="L178" i="49"/>
  <c r="M178" i="49"/>
  <c r="M175" i="49"/>
  <c r="L175" i="49"/>
  <c r="K175" i="49"/>
  <c r="K172" i="49" s="1"/>
  <c r="J175" i="49"/>
  <c r="I175" i="49"/>
  <c r="I172" i="49" s="1"/>
  <c r="H175" i="49"/>
  <c r="G175" i="49"/>
  <c r="M173" i="49"/>
  <c r="L173" i="49"/>
  <c r="K173" i="49"/>
  <c r="J173" i="49"/>
  <c r="I173" i="49"/>
  <c r="H173" i="49"/>
  <c r="G173" i="49"/>
  <c r="N145" i="49"/>
  <c r="N144" i="49" s="1"/>
  <c r="N147" i="49"/>
  <c r="N149" i="49"/>
  <c r="N148" i="49" s="1"/>
  <c r="N151" i="49"/>
  <c r="N152" i="49"/>
  <c r="N153" i="49"/>
  <c r="N155" i="49"/>
  <c r="N156" i="49"/>
  <c r="N158" i="49"/>
  <c r="N159" i="49"/>
  <c r="N160" i="49"/>
  <c r="N161" i="49"/>
  <c r="N162" i="49"/>
  <c r="N163" i="49"/>
  <c r="N165" i="49"/>
  <c r="N166" i="49"/>
  <c r="N167" i="49"/>
  <c r="N169" i="49"/>
  <c r="N170" i="49"/>
  <c r="M168" i="49"/>
  <c r="L168" i="49"/>
  <c r="K168" i="49"/>
  <c r="J168" i="49"/>
  <c r="I168" i="49"/>
  <c r="H168" i="49"/>
  <c r="G168" i="49"/>
  <c r="M164" i="49"/>
  <c r="L164" i="49"/>
  <c r="K164" i="49"/>
  <c r="J164" i="49"/>
  <c r="I164" i="49"/>
  <c r="H164" i="49"/>
  <c r="G164" i="49"/>
  <c r="M157" i="49"/>
  <c r="L157" i="49"/>
  <c r="K157" i="49"/>
  <c r="J157" i="49"/>
  <c r="I157" i="49"/>
  <c r="H157" i="49"/>
  <c r="G157" i="49"/>
  <c r="M154" i="49"/>
  <c r="L154" i="49"/>
  <c r="K154" i="49"/>
  <c r="J154" i="49"/>
  <c r="I154" i="49"/>
  <c r="H154" i="49"/>
  <c r="G154" i="49"/>
  <c r="M150" i="49"/>
  <c r="L150" i="49"/>
  <c r="K150" i="49"/>
  <c r="J150" i="49"/>
  <c r="I150" i="49"/>
  <c r="H150" i="49"/>
  <c r="G150" i="49"/>
  <c r="M148" i="49"/>
  <c r="L148" i="49"/>
  <c r="K148" i="49"/>
  <c r="J148" i="49"/>
  <c r="I148" i="49"/>
  <c r="H148" i="49"/>
  <c r="G148" i="49"/>
  <c r="N146" i="49"/>
  <c r="M146" i="49"/>
  <c r="L146" i="49"/>
  <c r="K146" i="49"/>
  <c r="J146" i="49"/>
  <c r="I146" i="49"/>
  <c r="H146" i="49"/>
  <c r="G146" i="49"/>
  <c r="M144" i="49"/>
  <c r="L144" i="49"/>
  <c r="K144" i="49"/>
  <c r="J144" i="49"/>
  <c r="I144" i="49"/>
  <c r="H144" i="49"/>
  <c r="G144" i="49"/>
  <c r="N142" i="49"/>
  <c r="N140" i="49"/>
  <c r="N139" i="49"/>
  <c r="N138" i="49"/>
  <c r="N137" i="49"/>
  <c r="N136" i="49"/>
  <c r="N135" i="49"/>
  <c r="N134" i="49"/>
  <c r="N133" i="49"/>
  <c r="N132" i="49"/>
  <c r="N130" i="49"/>
  <c r="N129" i="49"/>
  <c r="N128" i="49"/>
  <c r="N127" i="49"/>
  <c r="M141" i="49"/>
  <c r="L141" i="49"/>
  <c r="K141" i="49"/>
  <c r="J141" i="49"/>
  <c r="I141" i="49"/>
  <c r="H141" i="49"/>
  <c r="G141" i="49"/>
  <c r="M104" i="49"/>
  <c r="M131" i="49"/>
  <c r="L131" i="49"/>
  <c r="K131" i="49"/>
  <c r="J131" i="49"/>
  <c r="I131" i="49"/>
  <c r="H131" i="49"/>
  <c r="G131" i="49"/>
  <c r="M126" i="49"/>
  <c r="L126" i="49"/>
  <c r="K126" i="49"/>
  <c r="K125" i="49" s="1"/>
  <c r="J126" i="49"/>
  <c r="I126" i="49"/>
  <c r="H126" i="49"/>
  <c r="G126" i="49"/>
  <c r="N124" i="49"/>
  <c r="N123" i="49" s="1"/>
  <c r="N122" i="49"/>
  <c r="N121" i="49" s="1"/>
  <c r="N120" i="49"/>
  <c r="N119" i="49" s="1"/>
  <c r="N118" i="49"/>
  <c r="N117" i="49" s="1"/>
  <c r="M123" i="49"/>
  <c r="L123" i="49"/>
  <c r="K123" i="49"/>
  <c r="J123" i="49"/>
  <c r="I123" i="49"/>
  <c r="H123" i="49"/>
  <c r="G123" i="49"/>
  <c r="M121" i="49"/>
  <c r="L121" i="49"/>
  <c r="K121" i="49"/>
  <c r="J121" i="49"/>
  <c r="J116" i="49" s="1"/>
  <c r="I121" i="49"/>
  <c r="H121" i="49"/>
  <c r="G121" i="49"/>
  <c r="M119" i="49"/>
  <c r="L119" i="49"/>
  <c r="K119" i="49"/>
  <c r="J119" i="49"/>
  <c r="I119" i="49"/>
  <c r="H119" i="49"/>
  <c r="G119" i="49"/>
  <c r="M117" i="49"/>
  <c r="L117" i="49"/>
  <c r="K117" i="49"/>
  <c r="J117" i="49"/>
  <c r="I117" i="49"/>
  <c r="H117" i="49"/>
  <c r="G117" i="49"/>
  <c r="N115" i="49"/>
  <c r="N114" i="49" s="1"/>
  <c r="N113" i="49"/>
  <c r="N112" i="49" s="1"/>
  <c r="N111" i="49"/>
  <c r="N108" i="49"/>
  <c r="N109" i="49"/>
  <c r="N105" i="49"/>
  <c r="N106" i="49"/>
  <c r="N107" i="49"/>
  <c r="H104" i="49"/>
  <c r="G104" i="49"/>
  <c r="M114" i="49"/>
  <c r="L114" i="49"/>
  <c r="K114" i="49"/>
  <c r="J114" i="49"/>
  <c r="I114" i="49"/>
  <c r="H114" i="49"/>
  <c r="G114" i="49"/>
  <c r="M112" i="49"/>
  <c r="L112" i="49"/>
  <c r="K112" i="49"/>
  <c r="J112" i="49"/>
  <c r="I112" i="49"/>
  <c r="H112" i="49"/>
  <c r="G112" i="49"/>
  <c r="N110" i="49"/>
  <c r="M110" i="49"/>
  <c r="M99" i="49" s="1"/>
  <c r="L110" i="49"/>
  <c r="K110" i="49"/>
  <c r="J110" i="49"/>
  <c r="I110" i="49"/>
  <c r="I99" i="49" s="1"/>
  <c r="H110" i="49"/>
  <c r="G110" i="49"/>
  <c r="L104" i="49"/>
  <c r="K104" i="49"/>
  <c r="J104" i="49"/>
  <c r="I104" i="49"/>
  <c r="G102" i="49"/>
  <c r="H102" i="49"/>
  <c r="I102" i="49"/>
  <c r="J102" i="49"/>
  <c r="K102" i="49"/>
  <c r="K99" i="49" s="1"/>
  <c r="L102" i="49"/>
  <c r="M102" i="49"/>
  <c r="M100" i="49"/>
  <c r="L100" i="49"/>
  <c r="K100" i="49"/>
  <c r="J100" i="49"/>
  <c r="I100" i="49"/>
  <c r="H100" i="49"/>
  <c r="G100" i="49"/>
  <c r="N94" i="49"/>
  <c r="N93" i="49" s="1"/>
  <c r="N96" i="49"/>
  <c r="N95" i="49" s="1"/>
  <c r="N98" i="49"/>
  <c r="N97" i="49" s="1"/>
  <c r="M97" i="49"/>
  <c r="M93" i="49"/>
  <c r="M92" i="49" s="1"/>
  <c r="L97" i="49"/>
  <c r="L93" i="49"/>
  <c r="L92" i="49" s="1"/>
  <c r="K97" i="49"/>
  <c r="K93" i="49"/>
  <c r="K92" i="49" s="1"/>
  <c r="J97" i="49"/>
  <c r="J93" i="49"/>
  <c r="J92" i="49" s="1"/>
  <c r="I97" i="49"/>
  <c r="I93" i="49"/>
  <c r="H97" i="49"/>
  <c r="H93" i="49"/>
  <c r="H92" i="49" s="1"/>
  <c r="G97" i="49"/>
  <c r="G93" i="49"/>
  <c r="G92" i="49" s="1"/>
  <c r="G90" i="49"/>
  <c r="H90" i="49"/>
  <c r="I90" i="49"/>
  <c r="J90" i="49"/>
  <c r="K90" i="49"/>
  <c r="L90" i="49"/>
  <c r="M90" i="49"/>
  <c r="N89" i="49"/>
  <c r="N88" i="49" s="1"/>
  <c r="N91" i="49"/>
  <c r="N90" i="49" s="1"/>
  <c r="G85" i="49"/>
  <c r="H85" i="49"/>
  <c r="I85" i="49"/>
  <c r="J85" i="49"/>
  <c r="K85" i="49"/>
  <c r="L85" i="49"/>
  <c r="L82" i="49" s="1"/>
  <c r="M85" i="49"/>
  <c r="N84" i="49"/>
  <c r="N83" i="49" s="1"/>
  <c r="M83" i="49"/>
  <c r="L83" i="49"/>
  <c r="K83" i="49"/>
  <c r="J83" i="49"/>
  <c r="J82" i="49" s="1"/>
  <c r="I83" i="49"/>
  <c r="I82" i="49" s="1"/>
  <c r="H83" i="49"/>
  <c r="H82" i="49" s="1"/>
  <c r="G83" i="49"/>
  <c r="G82" i="49" s="1"/>
  <c r="N70" i="49"/>
  <c r="N69" i="49" s="1"/>
  <c r="N72" i="49"/>
  <c r="N71" i="49" s="1"/>
  <c r="N74" i="49"/>
  <c r="N73" i="49" s="1"/>
  <c r="N76" i="49"/>
  <c r="N77" i="49"/>
  <c r="N79" i="49"/>
  <c r="N78" i="49" s="1"/>
  <c r="N81" i="49"/>
  <c r="N80" i="49" s="1"/>
  <c r="M80" i="49"/>
  <c r="M78" i="49"/>
  <c r="M75" i="49"/>
  <c r="M73" i="49"/>
  <c r="M71" i="49"/>
  <c r="M69" i="49"/>
  <c r="L80" i="49"/>
  <c r="L78" i="49"/>
  <c r="L75" i="49"/>
  <c r="L73" i="49"/>
  <c r="L71" i="49"/>
  <c r="L69" i="49"/>
  <c r="K80" i="49"/>
  <c r="K78" i="49"/>
  <c r="K75" i="49"/>
  <c r="K73" i="49"/>
  <c r="K71" i="49"/>
  <c r="K69" i="49"/>
  <c r="J80" i="49"/>
  <c r="J78" i="49"/>
  <c r="J75" i="49"/>
  <c r="J73" i="49"/>
  <c r="J71" i="49"/>
  <c r="J69" i="49"/>
  <c r="I80" i="49"/>
  <c r="I78" i="49"/>
  <c r="I75" i="49"/>
  <c r="I73" i="49"/>
  <c r="I71" i="49"/>
  <c r="I69" i="49"/>
  <c r="H80" i="49"/>
  <c r="H78" i="49"/>
  <c r="H75" i="49"/>
  <c r="H73" i="49"/>
  <c r="H71" i="49"/>
  <c r="H69" i="49"/>
  <c r="G80" i="49"/>
  <c r="G78" i="49"/>
  <c r="G75" i="49"/>
  <c r="G73" i="49"/>
  <c r="G71" i="49"/>
  <c r="G69" i="49"/>
  <c r="G65" i="49"/>
  <c r="H65" i="49"/>
  <c r="I65" i="49"/>
  <c r="J65" i="49"/>
  <c r="K65" i="49"/>
  <c r="L65" i="49"/>
  <c r="M65" i="49"/>
  <c r="N66" i="49"/>
  <c r="N65" i="49" s="1"/>
  <c r="N64" i="49"/>
  <c r="N63" i="49" s="1"/>
  <c r="M63" i="49"/>
  <c r="L63" i="49"/>
  <c r="K63" i="49"/>
  <c r="J63" i="49"/>
  <c r="I63" i="49"/>
  <c r="H63" i="49"/>
  <c r="G63" i="49"/>
  <c r="G61" i="49"/>
  <c r="H61" i="49"/>
  <c r="I61" i="49"/>
  <c r="J61" i="49"/>
  <c r="K61" i="49"/>
  <c r="L61" i="49"/>
  <c r="M61" i="49"/>
  <c r="N60" i="49"/>
  <c r="N59" i="49" s="1"/>
  <c r="M59" i="49"/>
  <c r="L59" i="49"/>
  <c r="K59" i="49"/>
  <c r="J59" i="49"/>
  <c r="I59" i="49"/>
  <c r="H59" i="49"/>
  <c r="G59" i="49"/>
  <c r="M55" i="49"/>
  <c r="M54" i="49" s="1"/>
  <c r="L55" i="49"/>
  <c r="L54" i="49" s="1"/>
  <c r="K55" i="49"/>
  <c r="K54" i="49" s="1"/>
  <c r="J55" i="49"/>
  <c r="J54" i="49" s="1"/>
  <c r="I55" i="49"/>
  <c r="I54" i="49" s="1"/>
  <c r="H55" i="49"/>
  <c r="H54" i="49" s="1"/>
  <c r="G55" i="49"/>
  <c r="G54" i="49"/>
  <c r="L45" i="49"/>
  <c r="K45" i="49"/>
  <c r="K42" i="49" s="1"/>
  <c r="J45" i="49"/>
  <c r="I45" i="49"/>
  <c r="H45" i="49"/>
  <c r="H42" i="49" s="1"/>
  <c r="G45" i="49"/>
  <c r="M43" i="49"/>
  <c r="M42" i="49" s="1"/>
  <c r="L43" i="49"/>
  <c r="L42" i="49" s="1"/>
  <c r="K43" i="49"/>
  <c r="J43" i="49"/>
  <c r="I43" i="49"/>
  <c r="H43" i="49"/>
  <c r="G43" i="49"/>
  <c r="M37" i="49"/>
  <c r="L37" i="49"/>
  <c r="K37" i="49"/>
  <c r="J37" i="49"/>
  <c r="I37" i="49"/>
  <c r="H37" i="49"/>
  <c r="G37" i="49"/>
  <c r="N36" i="49"/>
  <c r="N35" i="49" s="1"/>
  <c r="M35" i="49"/>
  <c r="L35" i="49"/>
  <c r="K35" i="49"/>
  <c r="J35" i="49"/>
  <c r="I35" i="49"/>
  <c r="H35" i="49"/>
  <c r="G35" i="49"/>
  <c r="N34" i="49"/>
  <c r="N33" i="49" s="1"/>
  <c r="M33" i="49"/>
  <c r="L33" i="49"/>
  <c r="K33" i="49"/>
  <c r="J33" i="49"/>
  <c r="I33" i="49"/>
  <c r="H33" i="49"/>
  <c r="G33" i="49"/>
  <c r="N22" i="49"/>
  <c r="M26" i="49"/>
  <c r="L26" i="49"/>
  <c r="K26" i="49"/>
  <c r="J26" i="49"/>
  <c r="I26" i="49"/>
  <c r="H26" i="49"/>
  <c r="G26" i="49"/>
  <c r="G21" i="49"/>
  <c r="H21" i="49"/>
  <c r="I21" i="49"/>
  <c r="J21" i="49"/>
  <c r="K21" i="49"/>
  <c r="K20" i="49" s="1"/>
  <c r="L21" i="49"/>
  <c r="M21" i="49"/>
  <c r="I325" i="53"/>
  <c r="H325" i="53"/>
  <c r="G325" i="53"/>
  <c r="G324" i="53" s="1"/>
  <c r="G323" i="53" s="1"/>
  <c r="I321" i="53"/>
  <c r="H321" i="53"/>
  <c r="G321" i="53"/>
  <c r="I319" i="53"/>
  <c r="H319" i="53"/>
  <c r="G319" i="53"/>
  <c r="I317" i="53"/>
  <c r="H317" i="53"/>
  <c r="G317" i="53"/>
  <c r="I314" i="53"/>
  <c r="H314" i="53"/>
  <c r="H313" i="53" s="1"/>
  <c r="G314" i="53"/>
  <c r="I311" i="53"/>
  <c r="H311" i="53"/>
  <c r="H310" i="53" s="1"/>
  <c r="G311" i="53"/>
  <c r="I310" i="53"/>
  <c r="G310" i="53"/>
  <c r="I308" i="53"/>
  <c r="H308" i="53"/>
  <c r="H301" i="53" s="1"/>
  <c r="G308" i="53"/>
  <c r="I306" i="53"/>
  <c r="H306" i="53"/>
  <c r="G306" i="53"/>
  <c r="G304" i="53"/>
  <c r="H304" i="53"/>
  <c r="I304" i="53"/>
  <c r="I302" i="53"/>
  <c r="I301" i="53" s="1"/>
  <c r="H302" i="53"/>
  <c r="G302" i="53"/>
  <c r="I299" i="53"/>
  <c r="H299" i="53"/>
  <c r="G299" i="53"/>
  <c r="G297" i="53"/>
  <c r="G294" i="53" s="1"/>
  <c r="H297" i="53"/>
  <c r="I297" i="53"/>
  <c r="I294" i="53" s="1"/>
  <c r="I295" i="53"/>
  <c r="H295" i="53"/>
  <c r="G295" i="53"/>
  <c r="I292" i="53"/>
  <c r="H292" i="53"/>
  <c r="G292" i="53"/>
  <c r="G290" i="53"/>
  <c r="G289" i="53" s="1"/>
  <c r="H290" i="53"/>
  <c r="I290" i="53"/>
  <c r="I289" i="53" s="1"/>
  <c r="H289" i="53"/>
  <c r="G287" i="53"/>
  <c r="G285" i="53"/>
  <c r="G283" i="53"/>
  <c r="H283" i="53"/>
  <c r="H285" i="53"/>
  <c r="H287" i="53"/>
  <c r="I287" i="53"/>
  <c r="I285" i="53"/>
  <c r="I283" i="53"/>
  <c r="I282" i="53" s="1"/>
  <c r="H282" i="53"/>
  <c r="G280" i="53"/>
  <c r="H280" i="53"/>
  <c r="I280" i="53"/>
  <c r="I278" i="53"/>
  <c r="H278" i="53"/>
  <c r="G278" i="53"/>
  <c r="G276" i="53"/>
  <c r="H276" i="53"/>
  <c r="I276" i="53"/>
  <c r="I274" i="53"/>
  <c r="H274" i="53"/>
  <c r="H271" i="53" s="1"/>
  <c r="G274" i="53"/>
  <c r="I272" i="53"/>
  <c r="G272" i="53"/>
  <c r="I271" i="53"/>
  <c r="I268" i="53"/>
  <c r="H268" i="53"/>
  <c r="G268" i="53"/>
  <c r="I266" i="53"/>
  <c r="H266" i="53"/>
  <c r="H265" i="53" s="1"/>
  <c r="G266" i="53"/>
  <c r="G265" i="53"/>
  <c r="I263" i="53"/>
  <c r="I262" i="53" s="1"/>
  <c r="H263" i="53"/>
  <c r="G263" i="53"/>
  <c r="G262" i="53" s="1"/>
  <c r="H262" i="53"/>
  <c r="I260" i="53"/>
  <c r="H260" i="53"/>
  <c r="G260" i="53"/>
  <c r="I258" i="53"/>
  <c r="H258" i="53"/>
  <c r="G258" i="53"/>
  <c r="I255" i="53"/>
  <c r="H255" i="53"/>
  <c r="G255" i="53"/>
  <c r="I252" i="53"/>
  <c r="H252" i="53"/>
  <c r="G252" i="53"/>
  <c r="I250" i="53"/>
  <c r="H250" i="53"/>
  <c r="G250" i="53"/>
  <c r="I248" i="53"/>
  <c r="H248" i="53"/>
  <c r="G248" i="53"/>
  <c r="I246" i="53"/>
  <c r="I237" i="53" s="1"/>
  <c r="H246" i="53"/>
  <c r="G246" i="53"/>
  <c r="I244" i="53"/>
  <c r="H244" i="53"/>
  <c r="G244" i="53"/>
  <c r="I241" i="53"/>
  <c r="H241" i="53"/>
  <c r="G241" i="53"/>
  <c r="I238" i="53"/>
  <c r="H238" i="53"/>
  <c r="G238" i="53"/>
  <c r="I232" i="53"/>
  <c r="H232" i="53"/>
  <c r="G232" i="53"/>
  <c r="I225" i="53"/>
  <c r="I224" i="53" s="1"/>
  <c r="H225" i="53"/>
  <c r="H224" i="53" s="1"/>
  <c r="G225" i="53"/>
  <c r="G224" i="53" s="1"/>
  <c r="I222" i="53"/>
  <c r="H222" i="53"/>
  <c r="G222" i="53"/>
  <c r="I218" i="53"/>
  <c r="H218" i="53"/>
  <c r="G218" i="53"/>
  <c r="I214" i="53"/>
  <c r="H214" i="53"/>
  <c r="G214" i="53"/>
  <c r="I210" i="53"/>
  <c r="I209" i="53" s="1"/>
  <c r="H210" i="53"/>
  <c r="G210" i="53"/>
  <c r="I207" i="53"/>
  <c r="H207" i="53"/>
  <c r="G207" i="53"/>
  <c r="I205" i="53"/>
  <c r="H205" i="53"/>
  <c r="G205" i="53"/>
  <c r="I203" i="53"/>
  <c r="H203" i="53"/>
  <c r="G203" i="53"/>
  <c r="I201" i="53"/>
  <c r="I200" i="53" s="1"/>
  <c r="H201" i="53"/>
  <c r="G201" i="53"/>
  <c r="I198" i="53"/>
  <c r="I197" i="53"/>
  <c r="H197" i="53"/>
  <c r="G197" i="53"/>
  <c r="G195" i="53"/>
  <c r="H195" i="53"/>
  <c r="I195" i="53"/>
  <c r="I193" i="53"/>
  <c r="H193" i="53"/>
  <c r="G193" i="53"/>
  <c r="G191" i="53"/>
  <c r="H191" i="53"/>
  <c r="I191" i="53"/>
  <c r="I189" i="53"/>
  <c r="H189" i="53"/>
  <c r="G189" i="53"/>
  <c r="G188" i="53"/>
  <c r="I186" i="53"/>
  <c r="H186" i="53"/>
  <c r="G186" i="53"/>
  <c r="I184" i="53"/>
  <c r="H184" i="53"/>
  <c r="G184" i="53"/>
  <c r="G182" i="53"/>
  <c r="H182" i="53"/>
  <c r="I182" i="53"/>
  <c r="I180" i="53"/>
  <c r="H180" i="53"/>
  <c r="G180" i="53"/>
  <c r="G179" i="53" s="1"/>
  <c r="I177" i="53"/>
  <c r="H177" i="53"/>
  <c r="G177" i="53"/>
  <c r="G174" i="53"/>
  <c r="H174" i="53"/>
  <c r="I174" i="53"/>
  <c r="I171" i="53" s="1"/>
  <c r="I172" i="53"/>
  <c r="H172" i="53"/>
  <c r="G172" i="53"/>
  <c r="I167" i="53"/>
  <c r="H167" i="53"/>
  <c r="G167" i="53"/>
  <c r="I164" i="53"/>
  <c r="G164" i="53"/>
  <c r="I157" i="53"/>
  <c r="H157" i="53"/>
  <c r="G157" i="53"/>
  <c r="I154" i="53"/>
  <c r="H154" i="53"/>
  <c r="G154" i="53"/>
  <c r="J154" i="53" s="1"/>
  <c r="I150" i="53"/>
  <c r="H150" i="53"/>
  <c r="G150" i="53"/>
  <c r="I148" i="53"/>
  <c r="I143" i="53" s="1"/>
  <c r="G148" i="53"/>
  <c r="I146" i="53"/>
  <c r="H146" i="53"/>
  <c r="G146" i="53"/>
  <c r="I144" i="53"/>
  <c r="H144" i="53"/>
  <c r="G144" i="53"/>
  <c r="I141" i="53"/>
  <c r="H141" i="53"/>
  <c r="G141" i="53"/>
  <c r="I131" i="53"/>
  <c r="I125" i="53" s="1"/>
  <c r="H131" i="53"/>
  <c r="G131" i="53"/>
  <c r="I126" i="53"/>
  <c r="H126" i="53"/>
  <c r="G126" i="53"/>
  <c r="I123" i="53"/>
  <c r="H123" i="53"/>
  <c r="G123" i="53"/>
  <c r="I121" i="53"/>
  <c r="H121" i="53"/>
  <c r="G121" i="53"/>
  <c r="I119" i="53"/>
  <c r="H119" i="53"/>
  <c r="G119" i="53"/>
  <c r="G116" i="53" s="1"/>
  <c r="I117" i="53"/>
  <c r="I116" i="53" s="1"/>
  <c r="H117" i="53"/>
  <c r="G117" i="53"/>
  <c r="I114" i="53"/>
  <c r="H114" i="53"/>
  <c r="G114" i="53"/>
  <c r="I112" i="53"/>
  <c r="H112" i="53"/>
  <c r="G112" i="53"/>
  <c r="I110" i="53"/>
  <c r="H110" i="53"/>
  <c r="G110" i="53"/>
  <c r="I104" i="53"/>
  <c r="I99" i="53" s="1"/>
  <c r="H104" i="53"/>
  <c r="G104" i="53"/>
  <c r="I102" i="53"/>
  <c r="H102" i="53"/>
  <c r="G102" i="53"/>
  <c r="I100" i="53"/>
  <c r="H100" i="53"/>
  <c r="G100" i="53"/>
  <c r="G99" i="53" s="1"/>
  <c r="I97" i="53"/>
  <c r="H97" i="53"/>
  <c r="G97" i="53"/>
  <c r="G95" i="53"/>
  <c r="G92" i="53" s="1"/>
  <c r="H95" i="53"/>
  <c r="I95" i="53"/>
  <c r="I93" i="53"/>
  <c r="H93" i="53"/>
  <c r="G93" i="53"/>
  <c r="I92" i="53"/>
  <c r="I90" i="53"/>
  <c r="H90" i="53"/>
  <c r="G90" i="53"/>
  <c r="I88" i="53"/>
  <c r="I87" i="53" s="1"/>
  <c r="H88" i="53"/>
  <c r="G88" i="53"/>
  <c r="I85" i="53"/>
  <c r="H85" i="53"/>
  <c r="G85" i="53"/>
  <c r="I83" i="53"/>
  <c r="H83" i="53"/>
  <c r="G83" i="53"/>
  <c r="I82" i="53"/>
  <c r="I80" i="53"/>
  <c r="H80" i="53"/>
  <c r="G80" i="53"/>
  <c r="I78" i="53"/>
  <c r="I75" i="53"/>
  <c r="H75" i="53"/>
  <c r="G75" i="53"/>
  <c r="I73" i="53"/>
  <c r="H73" i="53"/>
  <c r="G73" i="53"/>
  <c r="I71" i="53"/>
  <c r="H71" i="53"/>
  <c r="G71" i="53"/>
  <c r="I69" i="53"/>
  <c r="H69" i="53"/>
  <c r="G69" i="53"/>
  <c r="I65" i="53"/>
  <c r="H65" i="53"/>
  <c r="G65" i="53"/>
  <c r="I63" i="53"/>
  <c r="H63" i="53"/>
  <c r="G63" i="53"/>
  <c r="I61" i="53"/>
  <c r="H61" i="53"/>
  <c r="G61" i="53"/>
  <c r="I59" i="53"/>
  <c r="H59" i="53"/>
  <c r="G59" i="53"/>
  <c r="I58" i="53"/>
  <c r="I55" i="53"/>
  <c r="I54" i="53" s="1"/>
  <c r="H55" i="53"/>
  <c r="H54" i="53" s="1"/>
  <c r="G55" i="53"/>
  <c r="G54" i="53" s="1"/>
  <c r="I45" i="53"/>
  <c r="I42" i="53" s="1"/>
  <c r="H45" i="53"/>
  <c r="H42" i="53" s="1"/>
  <c r="G45" i="53"/>
  <c r="I43" i="53"/>
  <c r="H43" i="53"/>
  <c r="G43" i="53"/>
  <c r="I37" i="53"/>
  <c r="H37" i="53"/>
  <c r="G37" i="53"/>
  <c r="I35" i="53"/>
  <c r="H35" i="53"/>
  <c r="G35" i="53"/>
  <c r="I33" i="53"/>
  <c r="H33" i="53"/>
  <c r="G33" i="53"/>
  <c r="I26" i="53"/>
  <c r="H26" i="53"/>
  <c r="G26" i="53"/>
  <c r="J166" i="53"/>
  <c r="J212" i="53"/>
  <c r="J269" i="53"/>
  <c r="J298" i="53"/>
  <c r="J326" i="53"/>
  <c r="J208" i="53"/>
  <c r="J207" i="53" s="1"/>
  <c r="J204" i="53"/>
  <c r="J203" i="53" s="1"/>
  <c r="J202" i="53"/>
  <c r="J201" i="53" s="1"/>
  <c r="J199" i="53"/>
  <c r="J198" i="53" s="1"/>
  <c r="J197" i="53" s="1"/>
  <c r="J196" i="53"/>
  <c r="J195" i="53" s="1"/>
  <c r="J194" i="53"/>
  <c r="J193" i="53" s="1"/>
  <c r="J192" i="53"/>
  <c r="J191" i="53" s="1"/>
  <c r="J173" i="53"/>
  <c r="J149" i="53"/>
  <c r="J148" i="53" s="1"/>
  <c r="J144" i="53"/>
  <c r="J138" i="53"/>
  <c r="J137" i="53"/>
  <c r="J134" i="53"/>
  <c r="J133" i="53"/>
  <c r="J132" i="53"/>
  <c r="J130" i="53"/>
  <c r="J129" i="53"/>
  <c r="J128" i="53"/>
  <c r="J127" i="53"/>
  <c r="J124" i="53"/>
  <c r="J123" i="53" s="1"/>
  <c r="J122" i="53"/>
  <c r="J121" i="53" s="1"/>
  <c r="J120" i="53"/>
  <c r="J119" i="53" s="1"/>
  <c r="J118" i="53"/>
  <c r="J115" i="53"/>
  <c r="J114" i="53" s="1"/>
  <c r="J98" i="53"/>
  <c r="J97" i="53" s="1"/>
  <c r="J96" i="53"/>
  <c r="J95" i="53" s="1"/>
  <c r="J94" i="53"/>
  <c r="J93" i="53" s="1"/>
  <c r="J91" i="53"/>
  <c r="J90" i="53" s="1"/>
  <c r="J89" i="53"/>
  <c r="J88" i="53" s="1"/>
  <c r="J86" i="53"/>
  <c r="J85" i="53" s="1"/>
  <c r="J81" i="53"/>
  <c r="J80" i="53" s="1"/>
  <c r="J77" i="53"/>
  <c r="J76" i="53"/>
  <c r="J74" i="53"/>
  <c r="J73" i="53" s="1"/>
  <c r="J70" i="53"/>
  <c r="J66" i="53"/>
  <c r="J65" i="53" s="1"/>
  <c r="J60" i="53"/>
  <c r="J59" i="53" s="1"/>
  <c r="J57" i="53"/>
  <c r="J56" i="53"/>
  <c r="J53" i="53"/>
  <c r="J52" i="53"/>
  <c r="J51" i="53"/>
  <c r="J50" i="53"/>
  <c r="J49" i="53"/>
  <c r="J48" i="53"/>
  <c r="J46" i="53"/>
  <c r="J39" i="53"/>
  <c r="J40" i="53"/>
  <c r="J41" i="53"/>
  <c r="J38" i="53"/>
  <c r="J34" i="53"/>
  <c r="J33" i="53" s="1"/>
  <c r="J30" i="53"/>
  <c r="H21" i="53"/>
  <c r="I21" i="53"/>
  <c r="G9" i="53"/>
  <c r="J231" i="53"/>
  <c r="J226" i="53"/>
  <c r="J169" i="53"/>
  <c r="J168" i="53"/>
  <c r="J151" i="53"/>
  <c r="J111" i="53"/>
  <c r="J110" i="53" s="1"/>
  <c r="J64" i="53"/>
  <c r="J63" i="53" s="1"/>
  <c r="J23" i="53"/>
  <c r="J24" i="53"/>
  <c r="J25" i="53"/>
  <c r="N275" i="49"/>
  <c r="N274" i="49" s="1"/>
  <c r="N188" i="49"/>
  <c r="N187" i="49" s="1"/>
  <c r="N186" i="49"/>
  <c r="N185" i="49" s="1"/>
  <c r="N184" i="49"/>
  <c r="N183" i="49" s="1"/>
  <c r="N46" i="49"/>
  <c r="N39" i="49"/>
  <c r="N40" i="49"/>
  <c r="N41" i="49"/>
  <c r="N38" i="49"/>
  <c r="N28" i="49"/>
  <c r="N29" i="49"/>
  <c r="N30" i="49"/>
  <c r="N31" i="49"/>
  <c r="N32" i="49"/>
  <c r="N27" i="49"/>
  <c r="M319" i="49"/>
  <c r="K319" i="49"/>
  <c r="G13" i="53"/>
  <c r="G11" i="53"/>
  <c r="F20" i="52"/>
  <c r="N328" i="49"/>
  <c r="N327" i="49" s="1"/>
  <c r="N326" i="49" s="1"/>
  <c r="N325" i="49" s="1"/>
  <c r="H324" i="53"/>
  <c r="H323" i="53" s="1"/>
  <c r="I324" i="53"/>
  <c r="I323" i="53" s="1"/>
  <c r="J316" i="53"/>
  <c r="J318" i="53"/>
  <c r="J317" i="53" s="1"/>
  <c r="J320" i="53"/>
  <c r="J319" i="53" s="1"/>
  <c r="J322" i="53"/>
  <c r="J321" i="53" s="1"/>
  <c r="J242" i="53"/>
  <c r="J239" i="53"/>
  <c r="J233" i="53"/>
  <c r="J234" i="53"/>
  <c r="J235" i="53"/>
  <c r="J236" i="53"/>
  <c r="J240" i="53"/>
  <c r="J243" i="53"/>
  <c r="J245" i="53"/>
  <c r="J244" i="53" s="1"/>
  <c r="J247" i="53"/>
  <c r="J246" i="53" s="1"/>
  <c r="J249" i="53"/>
  <c r="J248" i="53" s="1"/>
  <c r="J251" i="53"/>
  <c r="J250" i="53" s="1"/>
  <c r="J253" i="53"/>
  <c r="J252" i="53" s="1"/>
  <c r="J256" i="53"/>
  <c r="J257" i="53"/>
  <c r="J261" i="53"/>
  <c r="J260" i="53" s="1"/>
  <c r="J264" i="53"/>
  <c r="J263" i="53" s="1"/>
  <c r="J262" i="53" s="1"/>
  <c r="J227" i="53"/>
  <c r="J223" i="53"/>
  <c r="J222" i="53" s="1"/>
  <c r="J220" i="53"/>
  <c r="J221" i="53"/>
  <c r="J228" i="53"/>
  <c r="J229" i="53"/>
  <c r="J230" i="53"/>
  <c r="J219" i="53"/>
  <c r="J190" i="53"/>
  <c r="J189" i="53"/>
  <c r="J183" i="53"/>
  <c r="J182" i="53" s="1"/>
  <c r="J181" i="53"/>
  <c r="J180" i="53" s="1"/>
  <c r="J158" i="53"/>
  <c r="J153" i="53"/>
  <c r="J152" i="53"/>
  <c r="J155" i="53"/>
  <c r="J156" i="53"/>
  <c r="J159" i="53"/>
  <c r="J160" i="53"/>
  <c r="J161" i="53"/>
  <c r="J162" i="53"/>
  <c r="J163" i="53"/>
  <c r="J165" i="53"/>
  <c r="J147" i="53"/>
  <c r="J146" i="53" s="1"/>
  <c r="J106" i="53"/>
  <c r="J107" i="53"/>
  <c r="J108" i="53"/>
  <c r="J109" i="53"/>
  <c r="J105" i="53"/>
  <c r="J79" i="53"/>
  <c r="J78" i="53" s="1"/>
  <c r="J69" i="53"/>
  <c r="J47" i="53"/>
  <c r="J36" i="53"/>
  <c r="J35" i="53" s="1"/>
  <c r="J28" i="53"/>
  <c r="J29" i="53"/>
  <c r="J31" i="53"/>
  <c r="J32" i="53"/>
  <c r="G21" i="53"/>
  <c r="N323" i="49"/>
  <c r="N314" i="49"/>
  <c r="N313" i="49" s="1"/>
  <c r="N312" i="49" s="1"/>
  <c r="G316" i="49"/>
  <c r="H316" i="49"/>
  <c r="I316" i="49"/>
  <c r="J316" i="49"/>
  <c r="K316" i="49"/>
  <c r="L316" i="49"/>
  <c r="M316" i="49"/>
  <c r="H274" i="49"/>
  <c r="I274" i="49"/>
  <c r="I273" i="49" s="1"/>
  <c r="J274" i="49"/>
  <c r="K274" i="49"/>
  <c r="L274" i="49"/>
  <c r="M274" i="49"/>
  <c r="H202" i="49"/>
  <c r="H201" i="49" s="1"/>
  <c r="I202" i="49"/>
  <c r="J202" i="49"/>
  <c r="K202" i="49"/>
  <c r="K201" i="49" s="1"/>
  <c r="L202" i="49"/>
  <c r="L201" i="49" s="1"/>
  <c r="H88" i="49"/>
  <c r="H87" i="49" s="1"/>
  <c r="I88" i="49"/>
  <c r="I87" i="49" s="1"/>
  <c r="J88" i="49"/>
  <c r="J87" i="49" s="1"/>
  <c r="K88" i="49"/>
  <c r="L88" i="49"/>
  <c r="L87" i="49" s="1"/>
  <c r="M88" i="49"/>
  <c r="M87" i="49" s="1"/>
  <c r="N47" i="49"/>
  <c r="N48" i="49"/>
  <c r="N50" i="49"/>
  <c r="N51" i="49"/>
  <c r="N52" i="49"/>
  <c r="N53" i="49"/>
  <c r="G323" i="49"/>
  <c r="G321" i="49"/>
  <c r="G319" i="49"/>
  <c r="G274" i="49"/>
  <c r="G273" i="49" s="1"/>
  <c r="G202" i="49"/>
  <c r="G201" i="49" s="1"/>
  <c r="G190" i="49"/>
  <c r="G88" i="49"/>
  <c r="F26" i="52"/>
  <c r="F25" i="52" s="1"/>
  <c r="F24" i="52" s="1"/>
  <c r="F23" i="52" s="1"/>
  <c r="F19" i="52"/>
  <c r="F14" i="52" s="1"/>
  <c r="F13" i="52"/>
  <c r="F10" i="52"/>
  <c r="F9" i="52" s="1"/>
  <c r="G12" i="53" s="1"/>
  <c r="I254" i="53" l="1"/>
  <c r="K87" i="49"/>
  <c r="G42" i="53"/>
  <c r="H87" i="53"/>
  <c r="G200" i="53"/>
  <c r="H255" i="49"/>
  <c r="M296" i="49"/>
  <c r="I68" i="53"/>
  <c r="G125" i="53"/>
  <c r="G172" i="49"/>
  <c r="J180" i="49"/>
  <c r="L225" i="49"/>
  <c r="N239" i="49"/>
  <c r="I256" i="49"/>
  <c r="L267" i="49"/>
  <c r="M267" i="49"/>
  <c r="M255" i="49" s="1"/>
  <c r="G58" i="53"/>
  <c r="G68" i="53"/>
  <c r="G87" i="53"/>
  <c r="J42" i="49"/>
  <c r="M116" i="49"/>
  <c r="J255" i="49"/>
  <c r="K267" i="49"/>
  <c r="H291" i="49"/>
  <c r="H200" i="53"/>
  <c r="G254" i="53"/>
  <c r="G313" i="53"/>
  <c r="G99" i="49"/>
  <c r="L256" i="49"/>
  <c r="L255" i="49" s="1"/>
  <c r="J150" i="53"/>
  <c r="H116" i="53"/>
  <c r="I179" i="53"/>
  <c r="I170" i="53" s="1"/>
  <c r="G301" i="53"/>
  <c r="G180" i="49"/>
  <c r="H284" i="49"/>
  <c r="J201" i="49"/>
  <c r="G171" i="53"/>
  <c r="G170" i="53" s="1"/>
  <c r="I188" i="53"/>
  <c r="H254" i="53"/>
  <c r="K82" i="49"/>
  <c r="J99" i="49"/>
  <c r="G116" i="49"/>
  <c r="I201" i="49"/>
  <c r="G237" i="53"/>
  <c r="G271" i="53"/>
  <c r="M172" i="49"/>
  <c r="H82" i="53"/>
  <c r="L99" i="49"/>
  <c r="J210" i="49"/>
  <c r="I296" i="49"/>
  <c r="G87" i="49"/>
  <c r="M273" i="49"/>
  <c r="G315" i="49"/>
  <c r="J225" i="53"/>
  <c r="G209" i="53"/>
  <c r="G282" i="53"/>
  <c r="H294" i="53"/>
  <c r="K180" i="49"/>
  <c r="I225" i="49"/>
  <c r="N257" i="49"/>
  <c r="J296" i="49"/>
  <c r="J104" i="53"/>
  <c r="I265" i="53"/>
  <c r="M82" i="49"/>
  <c r="I92" i="49"/>
  <c r="K116" i="49"/>
  <c r="I116" i="49"/>
  <c r="M284" i="49"/>
  <c r="K296" i="49"/>
  <c r="I255" i="49"/>
  <c r="G270" i="53"/>
  <c r="G189" i="49"/>
  <c r="N45" i="49"/>
  <c r="I42" i="49"/>
  <c r="J68" i="49"/>
  <c r="H99" i="49"/>
  <c r="G255" i="49"/>
  <c r="K273" i="49"/>
  <c r="H58" i="53"/>
  <c r="N75" i="49"/>
  <c r="N68" i="49" s="1"/>
  <c r="I180" i="49"/>
  <c r="G20" i="53"/>
  <c r="M68" i="49"/>
  <c r="H116" i="49"/>
  <c r="J75" i="53"/>
  <c r="H68" i="53"/>
  <c r="H92" i="53"/>
  <c r="J141" i="53"/>
  <c r="I210" i="49"/>
  <c r="G210" i="49"/>
  <c r="H210" i="49"/>
  <c r="K256" i="49"/>
  <c r="L116" i="49"/>
  <c r="J303" i="49"/>
  <c r="H99" i="53"/>
  <c r="N92" i="49"/>
  <c r="M180" i="49"/>
  <c r="J225" i="49"/>
  <c r="J273" i="49"/>
  <c r="L284" i="49"/>
  <c r="J232" i="53"/>
  <c r="J37" i="53"/>
  <c r="H20" i="53"/>
  <c r="M210" i="49"/>
  <c r="K210" i="49"/>
  <c r="K284" i="49"/>
  <c r="L291" i="49"/>
  <c r="L303" i="49"/>
  <c r="H171" i="53"/>
  <c r="H68" i="49"/>
  <c r="N168" i="49"/>
  <c r="H225" i="49"/>
  <c r="N242" i="49"/>
  <c r="N238" i="49" s="1"/>
  <c r="J284" i="49"/>
  <c r="J241" i="53"/>
  <c r="G82" i="53"/>
  <c r="H188" i="53"/>
  <c r="G42" i="49"/>
  <c r="G225" i="49"/>
  <c r="J291" i="49"/>
  <c r="J255" i="53"/>
  <c r="H237" i="53"/>
  <c r="J238" i="53"/>
  <c r="J237" i="53" s="1"/>
  <c r="H209" i="53"/>
  <c r="H179" i="53"/>
  <c r="J164" i="53"/>
  <c r="J157" i="53"/>
  <c r="H125" i="53"/>
  <c r="J131" i="53"/>
  <c r="K68" i="49"/>
  <c r="G68" i="49"/>
  <c r="I303" i="49"/>
  <c r="M303" i="49"/>
  <c r="H303" i="49"/>
  <c r="G303" i="49"/>
  <c r="G272" i="49" s="1"/>
  <c r="L238" i="49"/>
  <c r="M225" i="49"/>
  <c r="G125" i="49"/>
  <c r="K58" i="49"/>
  <c r="K19" i="49" s="1"/>
  <c r="G58" i="49"/>
  <c r="I58" i="49"/>
  <c r="H58" i="49"/>
  <c r="J58" i="49"/>
  <c r="N37" i="49"/>
  <c r="M20" i="49"/>
  <c r="G20" i="49"/>
  <c r="K303" i="49"/>
  <c r="L273" i="49"/>
  <c r="H273" i="49"/>
  <c r="H238" i="49"/>
  <c r="J238" i="49"/>
  <c r="I238" i="49"/>
  <c r="M238" i="49"/>
  <c r="G238" i="49"/>
  <c r="G171" i="49" s="1"/>
  <c r="K238" i="49"/>
  <c r="K225" i="49"/>
  <c r="L210" i="49"/>
  <c r="N219" i="49"/>
  <c r="N215" i="49"/>
  <c r="H172" i="49"/>
  <c r="L172" i="49"/>
  <c r="J172" i="49"/>
  <c r="H143" i="49"/>
  <c r="L143" i="49"/>
  <c r="J143" i="49"/>
  <c r="J67" i="49" s="1"/>
  <c r="I125" i="49"/>
  <c r="H125" i="49"/>
  <c r="L125" i="49"/>
  <c r="J125" i="49"/>
  <c r="I68" i="49"/>
  <c r="L68" i="49"/>
  <c r="L58" i="49"/>
  <c r="M58" i="49"/>
  <c r="J20" i="49"/>
  <c r="L20" i="49"/>
  <c r="H20" i="49"/>
  <c r="N303" i="49"/>
  <c r="N291" i="49"/>
  <c r="N267" i="49"/>
  <c r="N256" i="49"/>
  <c r="N233" i="49"/>
  <c r="N226" i="49"/>
  <c r="N211" i="49"/>
  <c r="N175" i="49"/>
  <c r="N172" i="49" s="1"/>
  <c r="N150" i="49"/>
  <c r="N154" i="49"/>
  <c r="N157" i="49"/>
  <c r="N164" i="49"/>
  <c r="M143" i="49"/>
  <c r="I143" i="49"/>
  <c r="K143" i="49"/>
  <c r="G143" i="49"/>
  <c r="N131" i="49"/>
  <c r="M125" i="49"/>
  <c r="H67" i="49"/>
  <c r="N116" i="49"/>
  <c r="N104" i="49"/>
  <c r="I20" i="49"/>
  <c r="H143" i="53"/>
  <c r="G143" i="53"/>
  <c r="I67" i="53"/>
  <c r="G67" i="53"/>
  <c r="J188" i="53"/>
  <c r="J126" i="53"/>
  <c r="J92" i="53"/>
  <c r="J87" i="53"/>
  <c r="J325" i="53"/>
  <c r="J324" i="53" s="1"/>
  <c r="J323" i="53" s="1"/>
  <c r="J45" i="53"/>
  <c r="I20" i="53"/>
  <c r="N26" i="49"/>
  <c r="G10" i="53"/>
  <c r="G12" i="49"/>
  <c r="F12" i="52"/>
  <c r="F31" i="52" s="1"/>
  <c r="G10" i="49"/>
  <c r="J224" i="53"/>
  <c r="N316" i="49"/>
  <c r="K255" i="49" l="1"/>
  <c r="I19" i="49"/>
  <c r="G19" i="49"/>
  <c r="L67" i="49"/>
  <c r="N210" i="49"/>
  <c r="K67" i="49"/>
  <c r="H67" i="53"/>
  <c r="H170" i="53"/>
  <c r="L19" i="49"/>
  <c r="G67" i="49"/>
  <c r="G18" i="49" s="1"/>
  <c r="I67" i="49"/>
  <c r="H19" i="49"/>
  <c r="J19" i="49"/>
  <c r="M19" i="49"/>
  <c r="N143" i="49"/>
  <c r="M67" i="49"/>
  <c r="N255" i="49"/>
  <c r="N225" i="49"/>
  <c r="J125" i="53"/>
  <c r="G19" i="53"/>
  <c r="G28" i="52"/>
  <c r="G18" i="52"/>
  <c r="G27" i="52"/>
  <c r="G17" i="52"/>
  <c r="G22" i="52"/>
  <c r="G16" i="52"/>
  <c r="G11" i="52"/>
  <c r="G10" i="52" s="1"/>
  <c r="G9" i="52" s="1"/>
  <c r="G29" i="52"/>
  <c r="G21" i="52"/>
  <c r="G15" i="52"/>
  <c r="G30" i="52"/>
  <c r="G18" i="53" l="1"/>
  <c r="G26" i="52"/>
  <c r="G25" i="52" s="1"/>
  <c r="G24" i="52" s="1"/>
  <c r="G23" i="52" s="1"/>
  <c r="G13" i="52"/>
  <c r="G20" i="52"/>
  <c r="G19" i="52"/>
  <c r="G14" i="52" s="1"/>
  <c r="G12" i="52" l="1"/>
  <c r="G31" i="52" s="1"/>
  <c r="E6" i="52" l="1"/>
  <c r="F7" i="53"/>
  <c r="F6" i="53"/>
  <c r="A5" i="53"/>
  <c r="A1" i="53"/>
  <c r="F7" i="49"/>
  <c r="F6" i="49"/>
  <c r="A5" i="49"/>
  <c r="A1" i="49"/>
  <c r="A5" i="52"/>
  <c r="A3" i="52"/>
  <c r="A2" i="52"/>
  <c r="A1" i="52"/>
  <c r="E7" i="52"/>
  <c r="J315" i="53" l="1"/>
  <c r="J314" i="53" s="1"/>
  <c r="I313" i="53"/>
  <c r="I270" i="53" s="1"/>
  <c r="H270" i="53"/>
  <c r="J312" i="53"/>
  <c r="J309" i="53"/>
  <c r="J308" i="53" s="1"/>
  <c r="J307" i="53"/>
  <c r="J306" i="53" s="1"/>
  <c r="J305" i="53"/>
  <c r="J304" i="53" s="1"/>
  <c r="J303" i="53"/>
  <c r="J302" i="53" s="1"/>
  <c r="J300" i="53"/>
  <c r="J299" i="53" s="1"/>
  <c r="J296" i="53"/>
  <c r="J295" i="53" s="1"/>
  <c r="J293" i="53"/>
  <c r="J292" i="53" s="1"/>
  <c r="J291" i="53"/>
  <c r="J290" i="53" s="1"/>
  <c r="J288" i="53"/>
  <c r="J287" i="53" s="1"/>
  <c r="J286" i="53"/>
  <c r="J285" i="53" s="1"/>
  <c r="J284" i="53"/>
  <c r="J283" i="53" s="1"/>
  <c r="J281" i="53"/>
  <c r="J280" i="53" s="1"/>
  <c r="J279" i="53"/>
  <c r="J278" i="53" s="1"/>
  <c r="J277" i="53"/>
  <c r="J276" i="53" s="1"/>
  <c r="J275" i="53"/>
  <c r="J274" i="53" s="1"/>
  <c r="J273" i="53"/>
  <c r="J272" i="53" s="1"/>
  <c r="J217" i="53"/>
  <c r="J216" i="53"/>
  <c r="J215" i="53"/>
  <c r="J213" i="53"/>
  <c r="J206" i="53"/>
  <c r="J205" i="53" s="1"/>
  <c r="J200" i="53" s="1"/>
  <c r="J187" i="53"/>
  <c r="J186" i="53" s="1"/>
  <c r="J185" i="53"/>
  <c r="J184" i="53" s="1"/>
  <c r="J179" i="53" s="1"/>
  <c r="J178" i="53"/>
  <c r="J177" i="53" s="1"/>
  <c r="J176" i="53"/>
  <c r="J175" i="53"/>
  <c r="J174" i="53" s="1"/>
  <c r="J172" i="53"/>
  <c r="J167" i="53"/>
  <c r="J117" i="53"/>
  <c r="J116" i="53" s="1"/>
  <c r="J113" i="53"/>
  <c r="J112" i="53" s="1"/>
  <c r="J103" i="53"/>
  <c r="J102" i="53" s="1"/>
  <c r="J101" i="53"/>
  <c r="J100" i="53" s="1"/>
  <c r="J84" i="53"/>
  <c r="J83" i="53" s="1"/>
  <c r="J82" i="53" s="1"/>
  <c r="J72" i="53"/>
  <c r="J71" i="53" s="1"/>
  <c r="J68" i="53" s="1"/>
  <c r="J62" i="53"/>
  <c r="J61" i="53" s="1"/>
  <c r="J58" i="53" s="1"/>
  <c r="H19" i="53"/>
  <c r="J44" i="53"/>
  <c r="J43" i="53" s="1"/>
  <c r="J42" i="53" s="1"/>
  <c r="J27" i="53"/>
  <c r="J26" i="53" s="1"/>
  <c r="J22" i="53"/>
  <c r="J21" i="53" s="1"/>
  <c r="N321" i="49"/>
  <c r="N319" i="49" s="1"/>
  <c r="N315" i="49" s="1"/>
  <c r="N290" i="49"/>
  <c r="N289" i="49" s="1"/>
  <c r="N288" i="49"/>
  <c r="N287" i="49" s="1"/>
  <c r="N286" i="49"/>
  <c r="N285" i="49" s="1"/>
  <c r="N283" i="49"/>
  <c r="N282" i="49" s="1"/>
  <c r="N281" i="49"/>
  <c r="N280" i="49" s="1"/>
  <c r="N279" i="49"/>
  <c r="N278" i="49" s="1"/>
  <c r="N277" i="49"/>
  <c r="N276" i="49" s="1"/>
  <c r="N207" i="49"/>
  <c r="N206" i="49" s="1"/>
  <c r="N201" i="49" s="1"/>
  <c r="N200" i="49"/>
  <c r="N199" i="49" s="1"/>
  <c r="N198" i="49" s="1"/>
  <c r="N182" i="49"/>
  <c r="N181" i="49" s="1"/>
  <c r="N180" i="49" s="1"/>
  <c r="N103" i="49"/>
  <c r="N102" i="49" s="1"/>
  <c r="N101" i="49"/>
  <c r="N100" i="49" s="1"/>
  <c r="N99" i="49" s="1"/>
  <c r="N87" i="49"/>
  <c r="N85" i="49"/>
  <c r="N82" i="49" s="1"/>
  <c r="N62" i="49"/>
  <c r="N61" i="49" s="1"/>
  <c r="N58" i="49" s="1"/>
  <c r="N57" i="49"/>
  <c r="N56" i="49"/>
  <c r="N44" i="49"/>
  <c r="N43" i="49" s="1"/>
  <c r="N42" i="49" s="1"/>
  <c r="N25" i="49"/>
  <c r="N24" i="49"/>
  <c r="N23" i="49"/>
  <c r="G13" i="49"/>
  <c r="G11" i="49"/>
  <c r="G9" i="49"/>
  <c r="H190" i="49"/>
  <c r="H189" i="49" s="1"/>
  <c r="H171" i="49" s="1"/>
  <c r="I190" i="49"/>
  <c r="I189" i="49" s="1"/>
  <c r="I171" i="49" s="1"/>
  <c r="J190" i="49"/>
  <c r="J189" i="49" s="1"/>
  <c r="J171" i="49" s="1"/>
  <c r="K190" i="49"/>
  <c r="K189" i="49" s="1"/>
  <c r="K171" i="49" s="1"/>
  <c r="L190" i="49"/>
  <c r="L189" i="49" s="1"/>
  <c r="L171" i="49" s="1"/>
  <c r="M190" i="49"/>
  <c r="M189" i="49" s="1"/>
  <c r="M171" i="49" s="1"/>
  <c r="H319" i="49"/>
  <c r="I319" i="49"/>
  <c r="J319" i="49"/>
  <c r="L319" i="49"/>
  <c r="L315" i="49" s="1"/>
  <c r="L272" i="49" s="1"/>
  <c r="H321" i="49"/>
  <c r="I321" i="49"/>
  <c r="J321" i="49"/>
  <c r="K321" i="49"/>
  <c r="L321" i="49"/>
  <c r="M321" i="49"/>
  <c r="H323" i="49"/>
  <c r="I323" i="49"/>
  <c r="J323" i="49"/>
  <c r="K323" i="49"/>
  <c r="L323" i="49"/>
  <c r="M323" i="49"/>
  <c r="J99" i="53" l="1"/>
  <c r="I315" i="49"/>
  <c r="I272" i="49" s="1"/>
  <c r="H315" i="49"/>
  <c r="H272" i="49" s="1"/>
  <c r="J315" i="49"/>
  <c r="J272" i="49" s="1"/>
  <c r="N21" i="49"/>
  <c r="N20" i="49" s="1"/>
  <c r="J311" i="53"/>
  <c r="J310" i="53" s="1"/>
  <c r="M18" i="49"/>
  <c r="N273" i="49"/>
  <c r="L18" i="49"/>
  <c r="N55" i="49"/>
  <c r="N54" i="49" s="1"/>
  <c r="N19" i="49" s="1"/>
  <c r="J18" i="49"/>
  <c r="N284" i="49"/>
  <c r="I18" i="49"/>
  <c r="H18" i="49"/>
  <c r="M315" i="49"/>
  <c r="M272" i="49" s="1"/>
  <c r="K315" i="49"/>
  <c r="K272" i="49" s="1"/>
  <c r="K18" i="49" s="1"/>
  <c r="J289" i="53"/>
  <c r="J271" i="53"/>
  <c r="K167" i="53"/>
  <c r="J143" i="53"/>
  <c r="J301" i="53"/>
  <c r="J297" i="53" s="1"/>
  <c r="J294" i="53" s="1"/>
  <c r="J20" i="53"/>
  <c r="J214" i="53"/>
  <c r="I19" i="53"/>
  <c r="J171" i="53"/>
  <c r="J55" i="53"/>
  <c r="J54" i="53" s="1"/>
  <c r="J259" i="53"/>
  <c r="J258" i="53" s="1"/>
  <c r="J313" i="53"/>
  <c r="J218" i="53"/>
  <c r="N189" i="49"/>
  <c r="J210" i="53"/>
  <c r="G14" i="49"/>
  <c r="G14" i="53"/>
  <c r="N171" i="49" l="1"/>
  <c r="I18" i="53"/>
  <c r="J19" i="53"/>
  <c r="N141" i="49"/>
  <c r="N126" i="49" s="1"/>
  <c r="N125" i="49" s="1"/>
  <c r="N67" i="49" s="1"/>
  <c r="J282" i="53"/>
  <c r="J270" i="53" s="1"/>
  <c r="J268" i="53" s="1"/>
  <c r="J267" i="53" s="1"/>
  <c r="J266" i="53" s="1"/>
  <c r="J265" i="53" s="1"/>
  <c r="J209" i="53"/>
  <c r="J170" i="53" s="1"/>
  <c r="J67" i="53" s="1"/>
  <c r="H18" i="53"/>
  <c r="N301" i="49"/>
  <c r="N296" i="49" s="1"/>
  <c r="N272" i="49" s="1"/>
  <c r="N18" i="49" l="1"/>
  <c r="J18" i="53"/>
  <c r="K287" i="53" s="1"/>
  <c r="K193" i="53"/>
  <c r="K208" i="53"/>
  <c r="K207" i="53" s="1"/>
  <c r="K53" i="53"/>
  <c r="K56" i="53"/>
  <c r="K57" i="53"/>
  <c r="K60" i="53"/>
  <c r="K59" i="53" s="1"/>
  <c r="K47" i="53"/>
  <c r="K51" i="53"/>
  <c r="K44" i="53"/>
  <c r="K43" i="53" s="1"/>
  <c r="K48" i="53"/>
  <c r="K52" i="53"/>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K34" i="53" l="1"/>
  <c r="K33" i="53" s="1"/>
  <c r="K21" i="53"/>
  <c r="K55" i="53"/>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63" i="53"/>
  <c r="K58" i="53" s="1"/>
  <c r="K20" i="53" l="1"/>
  <c r="K19" i="53" s="1"/>
  <c r="K270" i="53"/>
  <c r="K237" i="53"/>
  <c r="K224" i="53"/>
  <c r="K209" i="53"/>
  <c r="K143" i="53"/>
  <c r="K125" i="53"/>
  <c r="K170" i="53" l="1"/>
  <c r="K67" i="53"/>
  <c r="K18" i="53" l="1"/>
  <c r="O60" i="49"/>
  <c r="O111" i="49"/>
  <c r="O328" i="49"/>
  <c r="O327" i="49" s="1"/>
  <c r="O326" i="49" s="1"/>
  <c r="O325"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<sst xmlns="http://schemas.openxmlformats.org/spreadsheetml/2006/main" count="3788" uniqueCount="1000">
  <si>
    <t>Insumos</t>
  </si>
  <si>
    <t>Unidad de Medida</t>
  </si>
  <si>
    <t>Precio Unitario</t>
  </si>
  <si>
    <t>Cuenta</t>
  </si>
  <si>
    <t>Egresos</t>
  </si>
  <si>
    <t>Otros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</si>
  <si>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</si>
  <si>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</si>
  <si>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</si>
  <si>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</si>
  <si>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</si>
  <si>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</si>
  <si>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</si>
  <si>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</si>
  <si>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</si>
  <si>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</si>
  <si>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</si>
  <si>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</si>
  <si>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</si>
  <si>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</si>
  <si>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</si>
  <si>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</si>
  <si>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</si>
  <si>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Gestión de Usuario y Educación para la Salud</t>
  </si>
  <si>
    <t xml:space="preserve">        Venta de Servicios y Otros Ingresos</t>
  </si>
  <si>
    <t xml:space="preserve">        Otros Aportes</t>
  </si>
  <si>
    <t>Estimación de Ingresos</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</si>
  <si>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</si>
  <si>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</si>
  <si>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</si>
  <si>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</si>
  <si>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</si>
  <si>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</si>
  <si>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</si>
  <si>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</si>
  <si>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</si>
  <si>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</si>
  <si>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</si>
  <si>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</si>
  <si>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</si>
  <si>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</si>
  <si>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</si>
  <si>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</si>
  <si>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</si>
  <si>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</si>
  <si>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</si>
  <si>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</si>
  <si>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</si>
  <si>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</si>
  <si>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</si>
  <si>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</si>
  <si>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</si>
  <si>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</si>
  <si>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</si>
  <si>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</si>
  <si>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</si>
  <si>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</si>
  <si>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</si>
  <si>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</si>
  <si>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</si>
  <si>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</si>
  <si>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</si>
  <si>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</si>
  <si>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</si>
  <si>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</si>
  <si>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</si>
  <si>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</si>
  <si>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</si>
  <si>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</si>
  <si>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</si>
  <si>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</si>
  <si>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</si>
  <si>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</si>
  <si>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</si>
  <si>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</si>
  <si>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</si>
  <si>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</si>
  <si>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</si>
  <si>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</si>
  <si>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</si>
  <si>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</si>
  <si>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</si>
  <si>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</si>
  <si>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</si>
  <si>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</si>
  <si>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</si>
  <si>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</si>
  <si>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</si>
  <si>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</si>
  <si>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</si>
  <si>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</si>
  <si>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</si>
  <si>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</si>
  <si>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</si>
  <si>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</si>
  <si>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</si>
  <si>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</si>
  <si>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</si>
  <si>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</si>
  <si>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</si>
  <si>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</si>
  <si>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</si>
  <si>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</si>
  <si>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</si>
  <si>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</si>
  <si>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</si>
  <si>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</si>
  <si>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</si>
  <si>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</si>
  <si>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</si>
  <si>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</si>
  <si>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</si>
  <si>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</si>
  <si>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</si>
  <si>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</si>
  <si>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</si>
  <si>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</si>
  <si>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</si>
  <si>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</si>
  <si>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</si>
  <si>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</si>
  <si>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</si>
  <si>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</si>
  <si>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</si>
  <si>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</si>
  <si>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</si>
  <si>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</si>
  <si>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</si>
  <si>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</si>
  <si>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</si>
  <si>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</si>
  <si>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</si>
  <si>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</si>
  <si>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</si>
  <si>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</si>
  <si>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</si>
  <si>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</si>
  <si>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</si>
  <si>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</si>
  <si>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</si>
  <si>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</si>
  <si>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</si>
  <si>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</si>
  <si>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</si>
  <si>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</si>
  <si>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</si>
  <si>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</si>
  <si>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</si>
  <si>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</si>
  <si>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</si>
  <si>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</si>
  <si>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</si>
  <si>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</si>
  <si>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</si>
  <si>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</si>
  <si>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</si>
  <si>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</si>
  <si>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</si>
  <si>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</si>
  <si>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</si>
  <si>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</si>
  <si>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</si>
  <si>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</si>
  <si>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</si>
  <si>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</si>
  <si>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</si>
  <si>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</si>
  <si>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</si>
  <si>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</si>
  <si>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</si>
  <si>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</si>
  <si>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</si>
  <si>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</si>
  <si>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</si>
  <si>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</si>
  <si>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</si>
  <si>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</si>
  <si>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</si>
  <si>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</si>
  <si>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</si>
  <si>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</si>
  <si>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</si>
  <si>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</si>
  <si>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</si>
  <si>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</si>
  <si>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</si>
  <si>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</si>
  <si>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</si>
  <si>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</si>
  <si>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</si>
  <si>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</si>
  <si>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</si>
  <si>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</si>
  <si>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</si>
  <si>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</si>
  <si>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</si>
  <si>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</si>
  <si>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</si>
  <si>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</si>
  <si>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</si>
  <si>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</si>
  <si>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</si>
  <si>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</si>
  <si>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</si>
  <si>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</si>
  <si>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</si>
  <si>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</si>
  <si>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</si>
  <si>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</si>
  <si>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</si>
  <si>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</si>
  <si>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</si>
  <si>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</si>
  <si>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</si>
  <si>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</si>
  <si>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</si>
  <si>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</si>
  <si>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</si>
  <si>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</si>
  <si>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</si>
  <si>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</si>
  <si>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</si>
  <si>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</si>
  <si>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</si>
  <si>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</si>
  <si>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</si>
  <si>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</si>
  <si>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</si>
  <si>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</si>
  <si>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</si>
  <si>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</si>
  <si>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</si>
  <si>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</si>
  <si>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</si>
  <si>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</si>
  <si>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</si>
  <si>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</si>
  <si>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</si>
  <si>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</si>
  <si>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</si>
  <si>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</si>
  <si>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</si>
  <si>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</si>
  <si>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</si>
  <si>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Aportes SNS Nomina</t>
  </si>
  <si>
    <t>Aportes SNS Equipamiento</t>
  </si>
  <si>
    <t>Aportes para otros gastos de inversión del SNS</t>
  </si>
  <si>
    <t xml:space="preserve">        Aportes SNS Nómina</t>
  </si>
  <si>
    <t>Nómina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</si>
  <si>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</si>
  <si>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</si>
  <si>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</si>
  <si>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</si>
  <si>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</si>
  <si>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</si>
  <si>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</si>
  <si>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</si>
  <si>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</si>
  <si>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</si>
  <si>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</si>
  <si>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</si>
  <si>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</si>
  <si>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</si>
  <si>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</si>
  <si>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</si>
  <si>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</si>
  <si>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</si>
  <si>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</si>
  <si>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</si>
  <si>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</si>
  <si>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</si>
  <si>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</si>
  <si>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</si>
  <si>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</si>
  <si>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</si>
  <si>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</si>
  <si>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</si>
  <si>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</si>
  <si>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</si>
  <si>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</si>
  <si>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</si>
  <si>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</si>
  <si>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</si>
  <si>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</si>
  <si>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</si>
  <si>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</si>
  <si>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</si>
  <si>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</si>
  <si>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</si>
  <si>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</si>
  <si>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</si>
  <si>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</si>
  <si>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</si>
  <si>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</si>
  <si>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</si>
  <si>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</si>
  <si>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</si>
  <si>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</si>
  <si>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</si>
  <si>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</si>
  <si>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</si>
  <si>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</si>
  <si>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</si>
  <si>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</si>
  <si>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</si>
  <si>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</si>
  <si>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</si>
  <si>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</si>
  <si>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</si>
  <si>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</si>
  <si>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</si>
  <si>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</si>
  <si>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</si>
  <si>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</si>
  <si>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</si>
  <si>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</si>
  <si>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</si>
  <si>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</si>
  <si>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</si>
  <si>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</si>
  <si>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</si>
  <si>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</si>
  <si>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</si>
  <si>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</si>
  <si>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</si>
  <si>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</si>
  <si>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</si>
  <si>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</si>
  <si>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</si>
  <si>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</si>
  <si>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</si>
  <si>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</si>
  <si>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</si>
  <si>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</si>
  <si>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</si>
  <si>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</si>
  <si>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</si>
  <si>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</si>
  <si>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</si>
  <si>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</si>
  <si>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</si>
  <si>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</si>
  <si>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</si>
  <si>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</si>
  <si>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</si>
  <si>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</si>
  <si>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</si>
  <si>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</si>
  <si>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</si>
  <si>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</si>
  <si>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</si>
  <si>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</si>
  <si>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</si>
  <si>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</si>
  <si>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</si>
  <si>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</si>
  <si>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</si>
  <si>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</si>
  <si>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</si>
  <si>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</si>
  <si>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</si>
  <si>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</si>
  <si>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</si>
  <si>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</si>
  <si>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</si>
  <si>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</si>
  <si>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</si>
  <si>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</si>
  <si>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</si>
  <si>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</si>
  <si>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</si>
  <si>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</si>
  <si>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</si>
  <si>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</si>
  <si>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</si>
  <si>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</si>
  <si>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</si>
  <si>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</si>
  <si>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</si>
  <si>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</si>
  <si>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</si>
  <si>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</si>
  <si>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</si>
  <si>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</si>
  <si>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</si>
  <si>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</si>
  <si>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</si>
  <si>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</si>
  <si>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</si>
  <si>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</si>
  <si>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</si>
  <si>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</si>
  <si>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</si>
  <si>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</si>
  <si>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</si>
  <si>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</si>
  <si>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</si>
  <si>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</si>
  <si>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</si>
  <si>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</si>
  <si>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</si>
  <si>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</si>
  <si>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</si>
  <si>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</si>
  <si>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</si>
  <si>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</si>
  <si>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</si>
  <si>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</si>
  <si>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</si>
  <si>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</si>
  <si>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</si>
  <si>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</si>
  <si>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</si>
  <si>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</si>
  <si>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</si>
  <si>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</si>
  <si>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</si>
  <si>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</si>
  <si>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</si>
  <si>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</si>
  <si>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</si>
  <si>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</si>
  <si>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</si>
  <si>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</si>
  <si>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</si>
  <si>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</si>
  <si>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</si>
  <si>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</si>
  <si>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</si>
  <si>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</si>
  <si>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</si>
  <si>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</si>
  <si>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</si>
  <si>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</si>
  <si>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</si>
  <si>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</si>
  <si>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</si>
  <si>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</si>
  <si>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</si>
  <si>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</si>
  <si>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</si>
  <si>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</si>
  <si>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</si>
  <si>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</si>
  <si>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</si>
  <si>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</si>
  <si>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</si>
  <si>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</si>
  <si>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</si>
  <si>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</si>
  <si>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</si>
  <si>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</si>
  <si>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</si>
  <si>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</si>
  <si>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</si>
  <si>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</si>
  <si>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</si>
  <si>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</si>
  <si>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</si>
  <si>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</si>
  <si>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</si>
  <si>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</si>
  <si>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</si>
  <si>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</si>
  <si>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</si>
  <si>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</si>
  <si>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</si>
  <si>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</si>
  <si>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</si>
  <si>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</si>
  <si>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</si>
  <si>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</si>
  <si>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</si>
  <si>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</si>
  <si>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</si>
  <si>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</si>
  <si>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</si>
  <si>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</si>
  <si>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</si>
  <si>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</si>
  <si>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</si>
  <si>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</si>
  <si>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</si>
  <si>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</si>
  <si>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</si>
  <si>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</si>
  <si>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</si>
  <si>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</si>
  <si>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</si>
  <si>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</si>
  <si>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</si>
  <si>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</si>
  <si>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</si>
  <si>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</si>
  <si>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</si>
  <si>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</si>
  <si>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</si>
  <si>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</si>
  <si>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</si>
  <si>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</si>
  <si>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</si>
  <si>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</si>
  <si>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</si>
  <si>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</si>
  <si>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</si>
  <si>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</si>
  <si>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</si>
  <si>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</si>
  <si>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</si>
  <si>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</si>
  <si>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</si>
  <si>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</si>
  <si>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</si>
  <si>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</si>
  <si>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</si>
  <si>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</si>
  <si>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</si>
  <si>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</si>
  <si>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</si>
  <si>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</si>
  <si>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</si>
  <si>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</si>
  <si>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</si>
  <si>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</si>
  <si>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</si>
  <si>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</si>
  <si>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</si>
  <si>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</si>
  <si>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</si>
  <si>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</si>
  <si>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</si>
  <si>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</si>
  <si>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</si>
  <si>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</si>
  <si>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</si>
  <si>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</si>
  <si>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</si>
  <si>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</si>
  <si>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</si>
  <si>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</si>
  <si>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</si>
  <si>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</si>
  <si>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</si>
  <si>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</si>
  <si>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</si>
  <si>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</si>
  <si>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</si>
  <si>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</si>
  <si>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</si>
  <si>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</si>
  <si>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</si>
  <si>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</si>
  <si>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</si>
  <si>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</si>
  <si>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</si>
  <si>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</si>
  <si>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</si>
  <si>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</si>
  <si>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</si>
  <si>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</si>
  <si>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</si>
  <si>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</si>
  <si>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</si>
  <si>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</si>
  <si>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</si>
  <si>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</si>
  <si>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</si>
  <si>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</si>
  <si>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</si>
  <si>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</si>
  <si>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</si>
  <si>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</si>
  <si>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</si>
  <si>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</si>
  <si>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</si>
  <si>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</si>
  <si>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</si>
  <si>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</si>
  <si>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</si>
  <si>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</si>
  <si>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</si>
  <si>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</si>
  <si>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</si>
  <si>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</si>
  <si>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</si>
  <si>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</si>
  <si>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</si>
  <si>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</si>
  <si>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</si>
  <si>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</si>
  <si>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</si>
  <si>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</si>
  <si>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</si>
  <si>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</si>
  <si>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</si>
  <si>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</si>
  <si>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</si>
  <si>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</si>
  <si>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</si>
  <si>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</si>
  <si>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</si>
  <si>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</si>
  <si>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</si>
  <si>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</si>
  <si>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</si>
  <si>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</si>
  <si>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</si>
  <si>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</si>
  <si>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</si>
  <si>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</si>
  <si>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</si>
  <si>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</si>
  <si>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</si>
  <si>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</si>
  <si>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</si>
  <si>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</si>
  <si>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</si>
  <si>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</si>
  <si>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</si>
  <si>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</si>
  <si>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</si>
  <si>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</si>
  <si>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</si>
  <si>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</si>
  <si>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</si>
  <si>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</si>
  <si>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</si>
  <si>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</si>
  <si>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</si>
  <si>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</si>
  <si>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</si>
  <si>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</si>
  <si>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</si>
  <si>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</si>
  <si>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</si>
  <si>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</si>
  <si>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</si>
  <si>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</si>
  <si>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</si>
  <si>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</si>
  <si>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</si>
  <si>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</si>
  <si>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</si>
  <si>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</si>
  <si>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</si>
  <si>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</si>
  <si>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</si>
  <si>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</si>
  <si>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</si>
  <si>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</si>
  <si>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</si>
  <si>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</si>
  <si>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</si>
  <si>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</si>
  <si>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</si>
  <si>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</si>
  <si>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</si>
  <si>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</si>
  <si>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</si>
  <si>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</si>
  <si>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</si>
  <si>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</si>
  <si>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</si>
  <si>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</si>
  <si>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</si>
  <si>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</si>
  <si>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</si>
  <si>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</si>
  <si>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</si>
  <si>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</si>
  <si>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</si>
  <si>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</si>
  <si>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</si>
  <si>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</si>
  <si>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</si>
  <si>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</si>
  <si>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</si>
  <si>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</si>
  <si>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</si>
  <si>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</si>
  <si>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</si>
  <si>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</si>
  <si>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</si>
  <si>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</si>
  <si>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</si>
  <si>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</si>
  <si>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</si>
  <si>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</si>
  <si>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</si>
  <si>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</si>
  <si>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</si>
  <si>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</si>
  <si>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</si>
  <si>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</si>
  <si>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</si>
  <si>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</si>
  <si>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</si>
  <si>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</si>
  <si>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</si>
  <si>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</si>
  <si>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</si>
  <si>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</si>
  <si>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</si>
  <si>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</si>
  <si>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</si>
  <si>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</si>
  <si>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</si>
  <si>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</si>
  <si>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</si>
  <si>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</si>
  <si>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</si>
  <si>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</si>
  <si>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</si>
  <si>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</si>
  <si>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</si>
  <si>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</si>
  <si>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</si>
  <si>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</si>
  <si>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</si>
  <si>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</si>
  <si>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</si>
  <si>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</si>
  <si>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</si>
  <si>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</si>
  <si>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</si>
  <si>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</si>
  <si>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</si>
  <si>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</si>
  <si>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</si>
  <si>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</si>
  <si>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</si>
  <si>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</si>
  <si>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</si>
  <si>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</si>
  <si>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</si>
  <si>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</si>
  <si>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</si>
  <si>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</si>
  <si>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</si>
  <si>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</si>
  <si>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</si>
  <si>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</si>
  <si>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</si>
  <si>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</si>
  <si>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</si>
  <si>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</si>
  <si>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</si>
  <si>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</si>
  <si>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</si>
  <si>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</si>
  <si>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</si>
  <si>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</si>
  <si>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</si>
  <si>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</si>
  <si>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</si>
  <si>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</si>
  <si>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</si>
  <si>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</si>
  <si>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</si>
  <si>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</si>
  <si>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</si>
  <si>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</si>
  <si>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</si>
  <si>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</si>
  <si>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</si>
  <si>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</si>
  <si>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</si>
  <si>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</si>
  <si>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</si>
  <si>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</si>
  <si>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</si>
  <si>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</si>
  <si>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</si>
  <si>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</si>
  <si>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</si>
  <si>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</si>
  <si>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</si>
  <si>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</si>
  <si>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</si>
  <si>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</si>
  <si>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</si>
  <si>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</si>
  <si>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</si>
  <si>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</si>
  <si>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</si>
  <si>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</si>
  <si>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</si>
  <si>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</si>
  <si>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</si>
  <si>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</si>
  <si>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</si>
  <si>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</si>
  <si>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</si>
  <si>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</si>
  <si>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</si>
  <si>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</si>
  <si>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</si>
  <si>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</si>
  <si>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</si>
  <si>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</si>
  <si>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</si>
  <si>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</si>
  <si>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</si>
  <si>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</si>
  <si>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</si>
  <si>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</si>
  <si>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</si>
  <si>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</si>
  <si>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</si>
  <si>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</si>
  <si>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</si>
  <si>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</si>
  <si>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</si>
  <si>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</si>
  <si>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</si>
  <si>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</si>
  <si>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</si>
  <si>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</si>
  <si>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</si>
  <si>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</si>
  <si>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</si>
  <si>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</si>
  <si>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</si>
  <si>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</si>
  <si>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</si>
  <si>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</si>
  <si>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</si>
  <si>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</si>
  <si>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</si>
  <si>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</si>
  <si>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</si>
  <si>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</si>
  <si>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</si>
  <si>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</si>
  <si>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</si>
  <si>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</si>
  <si>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</si>
  <si>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</si>
  <si>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</si>
  <si>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</si>
  <si>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</si>
  <si>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</si>
  <si>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</si>
  <si>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</si>
  <si>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</si>
  <si>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</si>
  <si>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</si>
  <si>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</si>
  <si>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</si>
  <si>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</si>
  <si>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</si>
  <si>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</si>
  <si>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</si>
  <si>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</si>
  <si>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</si>
  <si>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</si>
  <si>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</si>
  <si>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</si>
  <si>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</si>
  <si>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</si>
  <si>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</si>
  <si>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</si>
  <si>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</si>
  <si>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</si>
  <si>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</si>
  <si>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</si>
  <si>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</si>
  <si>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</si>
  <si>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</si>
  <si>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</si>
  <si>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</si>
  <si>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</si>
  <si>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</si>
  <si>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</si>
  <si>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</si>
  <si>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</si>
  <si>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</si>
  <si>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</si>
  <si>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</si>
  <si>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CEAS: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</si>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</sst>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Red]#,##0.00"/>
    <numFmt numFmtId="166" formatCode="0.0%"/>
  </numFmts>
  <fonts count="30" x14ac:knownFonts="1">
    <font>
      <sz val="10"/>
      <name val="Arial"/>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b/>
      <sz val="9"/>
      <color indexed="81"/>
      <name val="Tahoma"/>
      <family val="2"/>
    </font>
    <font>
      <b/>
      <sz val="11"/>
      <color theme="1"/>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8"/>
      <color indexed="81"/>
      <name val="Tahoma"/>
      <family val="2"/>
    </font>
    <font>
      <sz val="10"/>
      <name val="Arial"/>
      <family val="2"/>
    </font>
  </fonts>
  <fills count="3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s>
  <borders count="19">
    <border>
      <left/>
      <right/>
      <top/>
      <bottom/>
      <diagonal/>
    </border>
    <border>
      <left/>
      <right/>
      <top style="thin">
        <color indexed="64"/>
      </top>
      <bottom style="double">
        <color indexed="64"/>
      </bottom>
      <diagonal/>
    </border>
    <border>
      <left/>
      <right/>
      <top/>
      <bottom style="thin">
        <color indexed="64"/>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43"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 fillId="0" borderId="0"/>
    <xf numFmtId="43" fontId="29" fillId="0" borderId="0" applyFont="0" applyFill="0" applyBorder="0" applyAlignment="0" applyProtection="0"/>
  </cellStyleXfs>
  <cellXfs count="369">
    <xf numFmtId="0" fontId="0" fillId="0" borderId="0" xfId="0"/>
    <xf numFmtId="0" fontId="2" fillId="0" borderId="0" xfId="4"/>
    <xf numFmtId="0" fontId="5" fillId="0" borderId="0" xfId="4" applyFont="1"/>
    <xf numFmtId="0" fontId="6" fillId="3" borderId="0" xfId="0" applyFont="1" applyFill="1"/>
    <xf numFmtId="0" fontId="7" fillId="4" borderId="0" xfId="0" applyFont="1" applyFill="1" applyAlignment="1">
      <alignment horizontal="center"/>
    </xf>
    <xf numFmtId="0" fontId="7" fillId="4" borderId="9" xfId="0" applyFont="1" applyFill="1" applyBorder="1" applyAlignment="1">
      <alignment horizontal="left"/>
    </xf>
    <xf numFmtId="0" fontId="8" fillId="8" borderId="0" xfId="0" applyFont="1" applyFill="1" applyProtection="1">
      <protection locked="0"/>
    </xf>
    <xf numFmtId="0" fontId="4" fillId="0" borderId="0" xfId="2"/>
    <xf numFmtId="0" fontId="7" fillId="8" borderId="9" xfId="0" applyFont="1" applyFill="1" applyBorder="1" applyProtection="1">
      <protection locked="0"/>
    </xf>
    <xf numFmtId="0" fontId="7" fillId="8" borderId="0" xfId="0" applyFont="1" applyFill="1" applyProtection="1">
      <protection locked="0"/>
    </xf>
    <xf numFmtId="0" fontId="11" fillId="10" borderId="0" xfId="0" applyFont="1" applyFill="1" applyProtection="1">
      <protection locked="0"/>
    </xf>
    <xf numFmtId="0" fontId="12" fillId="5" borderId="4" xfId="0" applyFont="1" applyFill="1" applyBorder="1" applyAlignment="1">
      <alignment horizontal="center" vertical="center" wrapText="1"/>
    </xf>
    <xf numFmtId="0" fontId="13" fillId="10" borderId="9" xfId="0" applyFont="1" applyFill="1" applyBorder="1" applyAlignment="1" applyProtection="1">
      <alignment horizontal="left"/>
      <protection locked="0"/>
    </xf>
    <xf numFmtId="0" fontId="14" fillId="10" borderId="0" xfId="0" applyFont="1" applyFill="1"/>
    <xf numFmtId="0" fontId="14" fillId="10" borderId="10" xfId="0" applyFont="1" applyFill="1" applyBorder="1"/>
    <xf numFmtId="0" fontId="11" fillId="10" borderId="9" xfId="0" applyFont="1" applyFill="1" applyBorder="1" applyProtection="1">
      <protection locked="0"/>
    </xf>
    <xf numFmtId="0" fontId="11" fillId="10" borderId="10" xfId="0" applyFont="1" applyFill="1" applyBorder="1" applyProtection="1">
      <protection locked="0"/>
    </xf>
    <xf numFmtId="164" fontId="16" fillId="7" borderId="6" xfId="1" applyNumberFormat="1" applyFont="1" applyFill="1" applyBorder="1" applyAlignment="1" applyProtection="1">
      <alignment vertical="top"/>
      <protection locked="0"/>
    </xf>
    <xf numFmtId="164" fontId="15" fillId="7" borderId="6" xfId="1" applyNumberFormat="1" applyFont="1" applyFill="1" applyBorder="1" applyAlignment="1" applyProtection="1">
      <alignment vertical="top"/>
      <protection locked="0"/>
    </xf>
    <xf numFmtId="164" fontId="15" fillId="7" borderId="6" xfId="1" applyNumberFormat="1" applyFont="1" applyFill="1" applyBorder="1" applyAlignment="1" applyProtection="1">
      <alignment vertical="top"/>
    </xf>
    <xf numFmtId="164" fontId="15" fillId="7" borderId="6" xfId="1" applyNumberFormat="1" applyFont="1" applyFill="1" applyBorder="1" applyAlignment="1" applyProtection="1">
      <alignment vertical="top"/>
      <protection hidden="1"/>
    </xf>
    <xf numFmtId="164" fontId="15" fillId="11" borderId="5" xfId="1" applyNumberFormat="1" applyFont="1" applyFill="1" applyBorder="1" applyAlignment="1" applyProtection="1">
      <alignment vertical="top"/>
      <protection hidden="1"/>
    </xf>
    <xf numFmtId="164" fontId="15" fillId="12" borderId="6" xfId="1" applyNumberFormat="1" applyFont="1" applyFill="1" applyBorder="1" applyAlignment="1" applyProtection="1">
      <alignment vertical="top"/>
      <protection hidden="1"/>
    </xf>
    <xf numFmtId="164" fontId="15" fillId="13" borderId="6" xfId="1" applyNumberFormat="1" applyFont="1" applyFill="1" applyBorder="1" applyAlignment="1" applyProtection="1">
      <alignment vertical="top"/>
      <protection hidden="1"/>
    </xf>
    <xf numFmtId="0" fontId="11" fillId="9" borderId="9" xfId="0" applyFont="1" applyFill="1" applyBorder="1" applyAlignment="1">
      <alignment horizontal="left"/>
    </xf>
    <xf numFmtId="0" fontId="6" fillId="9" borderId="0" xfId="0" applyFont="1" applyFill="1"/>
    <xf numFmtId="0" fontId="3" fillId="9" borderId="0" xfId="0" applyFont="1" applyFill="1"/>
    <xf numFmtId="0" fontId="3" fillId="9" borderId="0" xfId="4" applyFont="1" applyFill="1"/>
    <xf numFmtId="4" fontId="11" fillId="9" borderId="1" xfId="0" applyNumberFormat="1" applyFont="1" applyFill="1" applyBorder="1"/>
    <xf numFmtId="4" fontId="6" fillId="9" borderId="0" xfId="0" applyNumberFormat="1" applyFont="1" applyFill="1" applyProtection="1">
      <protection locked="0"/>
    </xf>
    <xf numFmtId="0" fontId="2" fillId="9" borderId="10" xfId="4" applyFill="1" applyBorder="1"/>
    <xf numFmtId="4" fontId="6" fillId="3" borderId="0" xfId="0" applyNumberFormat="1" applyFont="1" applyFill="1" applyProtection="1">
      <protection locked="0"/>
    </xf>
    <xf numFmtId="0" fontId="6" fillId="3" borderId="9" xfId="0" applyFont="1" applyFill="1" applyBorder="1" applyAlignment="1">
      <alignment horizontal="left"/>
    </xf>
    <xf numFmtId="0" fontId="3" fillId="3" borderId="0" xfId="0" applyFont="1" applyFill="1"/>
    <xf numFmtId="0" fontId="3" fillId="3" borderId="0" xfId="4" applyFont="1" applyFill="1"/>
    <xf numFmtId="0" fontId="2" fillId="3" borderId="10" xfId="4" applyFill="1" applyBorder="1"/>
    <xf numFmtId="0" fontId="6" fillId="3" borderId="9" xfId="2" applyFont="1" applyFill="1" applyBorder="1" applyAlignment="1">
      <alignment horizontal="left" indent="2"/>
    </xf>
    <xf numFmtId="0" fontId="17" fillId="7" borderId="13" xfId="2" applyFont="1" applyFill="1" applyBorder="1" applyAlignment="1">
      <alignment vertical="top"/>
    </xf>
    <xf numFmtId="0" fontId="16" fillId="7" borderId="13" xfId="2" applyFont="1" applyFill="1" applyBorder="1" applyAlignment="1">
      <alignment horizontal="center" vertical="top"/>
    </xf>
    <xf numFmtId="0" fontId="16" fillId="7" borderId="13" xfId="0" applyFont="1" applyFill="1" applyBorder="1" applyAlignment="1">
      <alignment vertical="top" wrapText="1"/>
    </xf>
    <xf numFmtId="0" fontId="17" fillId="7" borderId="13" xfId="0" applyFont="1" applyFill="1" applyBorder="1" applyProtection="1">
      <protection locked="0"/>
    </xf>
    <xf numFmtId="164" fontId="15" fillId="13" borderId="6" xfId="1" applyNumberFormat="1" applyFont="1" applyFill="1" applyBorder="1" applyAlignment="1" applyProtection="1">
      <alignment horizontal="right" vertical="top"/>
      <protection hidden="1"/>
    </xf>
    <xf numFmtId="164" fontId="15" fillId="12" borderId="6" xfId="1" applyNumberFormat="1" applyFont="1" applyFill="1" applyBorder="1" applyAlignment="1" applyProtection="1">
      <alignment horizontal="right" vertical="top"/>
      <protection hidden="1"/>
    </xf>
    <xf numFmtId="164" fontId="15" fillId="3" borderId="6" xfId="1" applyNumberFormat="1" applyFont="1" applyFill="1" applyBorder="1" applyAlignment="1" applyProtection="1">
      <alignment horizontal="right" vertical="top"/>
      <protection hidden="1"/>
    </xf>
    <xf numFmtId="164" fontId="15" fillId="3" borderId="6" xfId="1" applyNumberFormat="1" applyFont="1" applyFill="1" applyBorder="1" applyAlignment="1" applyProtection="1">
      <alignment horizontal="right" vertical="top"/>
    </xf>
    <xf numFmtId="0" fontId="0" fillId="7" borderId="0" xfId="0" applyFill="1"/>
    <xf numFmtId="4" fontId="6" fillId="3" borderId="0" xfId="0" applyNumberFormat="1" applyFont="1" applyFill="1"/>
    <xf numFmtId="4" fontId="6" fillId="3" borderId="2" xfId="0" applyNumberFormat="1" applyFont="1" applyFill="1" applyBorder="1"/>
    <xf numFmtId="0" fontId="4" fillId="7" borderId="0" xfId="2" applyFill="1" applyProtection="1">
      <protection locked="0"/>
    </xf>
    <xf numFmtId="0" fontId="4" fillId="7" borderId="0" xfId="2" applyFill="1"/>
    <xf numFmtId="0" fontId="2" fillId="7" borderId="0" xfId="4" applyFill="1"/>
    <xf numFmtId="0" fontId="5" fillId="7" borderId="0" xfId="4" applyFont="1" applyFill="1"/>
    <xf numFmtId="49" fontId="24" fillId="15" borderId="16" xfId="4" applyNumberFormat="1" applyFont="1" applyFill="1" applyBorder="1" applyAlignment="1">
      <alignment horizontal="left" vertical="center" wrapText="1"/>
    </xf>
    <xf numFmtId="49" fontId="24" fillId="15" borderId="16" xfId="4" applyNumberFormat="1" applyFont="1" applyFill="1" applyBorder="1" applyAlignment="1">
      <alignment horizontal="center" vertical="center" wrapText="1"/>
    </xf>
    <xf numFmtId="49" fontId="24" fillId="15" borderId="15" xfId="4" applyNumberFormat="1" applyFont="1" applyFill="1" applyBorder="1" applyAlignment="1">
      <alignment horizontal="center" vertical="center" wrapText="1"/>
    </xf>
    <xf numFmtId="0" fontId="25" fillId="0" borderId="16" xfId="4" applyFont="1" applyBorder="1" applyAlignment="1">
      <alignment horizontal="center" vertical="center" wrapText="1"/>
    </xf>
    <xf numFmtId="0" fontId="2" fillId="0" borderId="0" xfId="4" applyAlignment="1">
      <alignment horizontal="center" vertical="center" wrapText="1"/>
    </xf>
    <xf numFmtId="15" fontId="26" fillId="0" borderId="16" xfId="4" applyNumberFormat="1" applyFont="1" applyBorder="1" applyAlignment="1">
      <alignment horizontal="left" vertical="center" wrapText="1"/>
    </xf>
    <xf numFmtId="49" fontId="26" fillId="0" borderId="16" xfId="4" applyNumberFormat="1" applyFont="1" applyBorder="1" applyAlignment="1">
      <alignment horizontal="left" vertical="center" wrapText="1"/>
    </xf>
    <xf numFmtId="49" fontId="26" fillId="0" borderId="16" xfId="4" applyNumberFormat="1" applyFont="1" applyBorder="1" applyAlignment="1">
      <alignment horizontal="center" vertical="center" wrapText="1"/>
    </xf>
    <xf numFmtId="43" fontId="26" fillId="0" borderId="15" xfId="5" applyFont="1" applyBorder="1" applyAlignment="1">
      <alignment horizontal="right" vertical="center" wrapText="1"/>
    </xf>
    <xf numFmtId="0" fontId="25" fillId="0" borderId="16" xfId="4" applyFont="1" applyBorder="1" applyAlignment="1">
      <alignment horizontal="left" vertical="center" wrapText="1"/>
    </xf>
    <xf numFmtId="0" fontId="2" fillId="0" borderId="0" xfId="4" applyAlignment="1">
      <alignment vertical="center" wrapText="1"/>
    </xf>
    <xf numFmtId="49" fontId="26" fillId="16" borderId="16" xfId="4" applyNumberFormat="1" applyFont="1" applyFill="1" applyBorder="1" applyAlignment="1">
      <alignment horizontal="left" vertical="center" wrapText="1"/>
    </xf>
    <xf numFmtId="49" fontId="26" fillId="16" borderId="16" xfId="4" applyNumberFormat="1" applyFont="1" applyFill="1" applyBorder="1" applyAlignment="1">
      <alignment horizontal="center" vertical="center" wrapText="1"/>
    </xf>
    <xf numFmtId="43" fontId="26" fillId="16" borderId="15" xfId="5" applyFont="1" applyFill="1" applyBorder="1" applyAlignment="1">
      <alignment horizontal="right" vertical="center" wrapText="1"/>
    </xf>
    <xf numFmtId="0" fontId="25" fillId="16" borderId="16" xfId="4" applyFont="1" applyFill="1" applyBorder="1" applyAlignment="1">
      <alignment vertical="center" wrapText="1"/>
    </xf>
    <xf numFmtId="15" fontId="26" fillId="17" borderId="16" xfId="4" applyNumberFormat="1" applyFont="1" applyFill="1" applyBorder="1" applyAlignment="1">
      <alignment horizontal="left" vertical="center" wrapText="1"/>
    </xf>
    <xf numFmtId="49" fontId="26" fillId="17" borderId="16" xfId="4" applyNumberFormat="1" applyFont="1" applyFill="1" applyBorder="1" applyAlignment="1">
      <alignment horizontal="left" vertical="center" wrapText="1"/>
    </xf>
    <xf numFmtId="49" fontId="26" fillId="17" borderId="16" xfId="4" applyNumberFormat="1" applyFont="1" applyFill="1" applyBorder="1" applyAlignment="1">
      <alignment horizontal="center" vertical="center" wrapText="1"/>
    </xf>
    <xf numFmtId="43" fontId="26" fillId="17" borderId="15" xfId="5" applyFont="1" applyFill="1" applyBorder="1" applyAlignment="1">
      <alignment horizontal="right" vertical="center" wrapText="1"/>
    </xf>
    <xf numFmtId="0" fontId="25" fillId="17" borderId="16" xfId="4" applyFont="1" applyFill="1" applyBorder="1" applyAlignment="1">
      <alignment vertical="center" wrapText="1"/>
    </xf>
    <xf numFmtId="15" fontId="26" fillId="11" borderId="16" xfId="4" applyNumberFormat="1" applyFont="1" applyFill="1" applyBorder="1" applyAlignment="1">
      <alignment horizontal="left" vertical="center" wrapText="1"/>
    </xf>
    <xf numFmtId="49" fontId="26" fillId="11" borderId="16" xfId="4" applyNumberFormat="1" applyFont="1" applyFill="1" applyBorder="1" applyAlignment="1">
      <alignment horizontal="left" vertical="center" wrapText="1"/>
    </xf>
    <xf numFmtId="49" fontId="26" fillId="11" borderId="16" xfId="4" applyNumberFormat="1" applyFont="1" applyFill="1" applyBorder="1" applyAlignment="1">
      <alignment horizontal="center" vertical="center" wrapText="1"/>
    </xf>
    <xf numFmtId="43" fontId="26" fillId="11" borderId="15" xfId="5" applyFont="1" applyFill="1" applyBorder="1" applyAlignment="1">
      <alignment horizontal="right" vertical="center" wrapText="1"/>
    </xf>
    <xf numFmtId="0" fontId="25" fillId="11" borderId="16" xfId="4" applyFont="1" applyFill="1" applyBorder="1" applyAlignment="1">
      <alignment horizontal="left" vertical="center" wrapText="1"/>
    </xf>
    <xf numFmtId="15" fontId="26" fillId="18" borderId="16" xfId="4" applyNumberFormat="1" applyFont="1" applyFill="1" applyBorder="1" applyAlignment="1">
      <alignment horizontal="left" vertical="center" wrapText="1"/>
    </xf>
    <xf numFmtId="49" fontId="26" fillId="18" borderId="16" xfId="4" applyNumberFormat="1" applyFont="1" applyFill="1" applyBorder="1" applyAlignment="1">
      <alignment horizontal="left" vertical="center" wrapText="1"/>
    </xf>
    <xf numFmtId="49" fontId="26" fillId="18" borderId="16" xfId="4" applyNumberFormat="1" applyFont="1" applyFill="1" applyBorder="1" applyAlignment="1">
      <alignment horizontal="center" vertical="center" wrapText="1"/>
    </xf>
    <xf numFmtId="43" fontId="26" fillId="18" borderId="15" xfId="5" applyFont="1" applyFill="1" applyBorder="1" applyAlignment="1">
      <alignment horizontal="right" vertical="center" wrapText="1"/>
    </xf>
    <xf numFmtId="0" fontId="25" fillId="18" borderId="16" xfId="4" applyFont="1" applyFill="1" applyBorder="1" applyAlignment="1">
      <alignment vertical="center" wrapText="1"/>
    </xf>
    <xf numFmtId="15" fontId="26" fillId="19" borderId="16" xfId="4" applyNumberFormat="1" applyFont="1" applyFill="1" applyBorder="1" applyAlignment="1">
      <alignment horizontal="left" vertical="center" wrapText="1"/>
    </xf>
    <xf numFmtId="49" fontId="26" fillId="19" borderId="16" xfId="4" applyNumberFormat="1" applyFont="1" applyFill="1" applyBorder="1" applyAlignment="1">
      <alignment horizontal="left" vertical="center" wrapText="1"/>
    </xf>
    <xf numFmtId="49" fontId="26" fillId="19" borderId="16" xfId="4" applyNumberFormat="1" applyFont="1" applyFill="1" applyBorder="1" applyAlignment="1">
      <alignment horizontal="center" vertical="center" wrapText="1"/>
    </xf>
    <xf numFmtId="43" fontId="26" fillId="19" borderId="15" xfId="5" applyFont="1" applyFill="1" applyBorder="1" applyAlignment="1">
      <alignment horizontal="right" vertical="center" wrapText="1"/>
    </xf>
    <xf numFmtId="0" fontId="25" fillId="19" borderId="16" xfId="4" applyFont="1" applyFill="1" applyBorder="1" applyAlignment="1">
      <alignment horizontal="left" vertical="center" wrapText="1"/>
    </xf>
    <xf numFmtId="15" fontId="26" fillId="20" borderId="16" xfId="4" applyNumberFormat="1" applyFont="1" applyFill="1" applyBorder="1" applyAlignment="1">
      <alignment horizontal="left" vertical="center" wrapText="1"/>
    </xf>
    <xf numFmtId="49" fontId="26" fillId="20" borderId="16" xfId="4" applyNumberFormat="1" applyFont="1" applyFill="1" applyBorder="1" applyAlignment="1">
      <alignment horizontal="left" vertical="center" wrapText="1"/>
    </xf>
    <xf numFmtId="49" fontId="26" fillId="20" borderId="16" xfId="4" applyNumberFormat="1" applyFont="1" applyFill="1" applyBorder="1" applyAlignment="1">
      <alignment horizontal="center" vertical="center" wrapText="1"/>
    </xf>
    <xf numFmtId="43" fontId="26" fillId="20" borderId="15" xfId="5" applyFont="1" applyFill="1" applyBorder="1" applyAlignment="1">
      <alignment horizontal="right" vertical="center" wrapText="1"/>
    </xf>
    <xf numFmtId="0" fontId="25" fillId="20" borderId="16" xfId="4" applyFont="1" applyFill="1" applyBorder="1" applyAlignment="1">
      <alignment horizontal="left" vertical="center" wrapText="1"/>
    </xf>
    <xf numFmtId="15" fontId="26" fillId="21" borderId="16" xfId="4" applyNumberFormat="1" applyFont="1" applyFill="1" applyBorder="1" applyAlignment="1">
      <alignment horizontal="left" vertical="center" wrapText="1"/>
    </xf>
    <xf numFmtId="49" fontId="26" fillId="21" borderId="16" xfId="4" applyNumberFormat="1" applyFont="1" applyFill="1" applyBorder="1" applyAlignment="1">
      <alignment horizontal="left" vertical="center" wrapText="1"/>
    </xf>
    <xf numFmtId="49" fontId="26" fillId="21" borderId="16" xfId="4" applyNumberFormat="1" applyFont="1" applyFill="1" applyBorder="1" applyAlignment="1">
      <alignment horizontal="center" vertical="center" wrapText="1"/>
    </xf>
    <xf numFmtId="43" fontId="26" fillId="21" borderId="15" xfId="5" applyFont="1" applyFill="1" applyBorder="1" applyAlignment="1">
      <alignment horizontal="right" vertical="center" wrapText="1"/>
    </xf>
    <xf numFmtId="0" fontId="25" fillId="21" borderId="16" xfId="4" applyFont="1" applyFill="1" applyBorder="1" applyAlignment="1">
      <alignment horizontal="left" vertical="center" wrapText="1"/>
    </xf>
    <xf numFmtId="0" fontId="25" fillId="0" borderId="16" xfId="4" applyFont="1" applyBorder="1" applyAlignment="1">
      <alignment vertical="center" wrapText="1"/>
    </xf>
    <xf numFmtId="15" fontId="26" fillId="22" borderId="16" xfId="4" applyNumberFormat="1" applyFont="1" applyFill="1" applyBorder="1" applyAlignment="1">
      <alignment horizontal="left" vertical="center" wrapText="1"/>
    </xf>
    <xf numFmtId="49" fontId="26" fillId="22" borderId="16" xfId="4" applyNumberFormat="1" applyFont="1" applyFill="1" applyBorder="1" applyAlignment="1">
      <alignment horizontal="left" vertical="center" wrapText="1"/>
    </xf>
    <xf numFmtId="49" fontId="26" fillId="22" borderId="16" xfId="4" applyNumberFormat="1" applyFont="1" applyFill="1" applyBorder="1" applyAlignment="1">
      <alignment horizontal="center" vertical="center" wrapText="1"/>
    </xf>
    <xf numFmtId="43" fontId="26" fillId="22" borderId="15" xfId="5" applyFont="1" applyFill="1" applyBorder="1" applyAlignment="1">
      <alignment horizontal="right" vertical="center" wrapText="1"/>
    </xf>
    <xf numFmtId="0" fontId="25" fillId="22" borderId="16" xfId="4" applyFont="1" applyFill="1" applyBorder="1" applyAlignment="1">
      <alignment vertical="center" wrapText="1"/>
    </xf>
    <xf numFmtId="0" fontId="25" fillId="22" borderId="16" xfId="4" applyFont="1" applyFill="1" applyBorder="1" applyAlignment="1">
      <alignment horizontal="left" vertical="center" wrapText="1"/>
    </xf>
    <xf numFmtId="0" fontId="25" fillId="0" borderId="16" xfId="4" applyFont="1" applyBorder="1"/>
    <xf numFmtId="15" fontId="26" fillId="23" borderId="16" xfId="4" applyNumberFormat="1" applyFont="1" applyFill="1" applyBorder="1" applyAlignment="1">
      <alignment horizontal="left" vertical="center" wrapText="1"/>
    </xf>
    <xf numFmtId="49" fontId="26" fillId="23" borderId="16" xfId="4" applyNumberFormat="1" applyFont="1" applyFill="1" applyBorder="1" applyAlignment="1">
      <alignment horizontal="left" vertical="center" wrapText="1"/>
    </xf>
    <xf numFmtId="49" fontId="26" fillId="23" borderId="16" xfId="4" applyNumberFormat="1" applyFont="1" applyFill="1" applyBorder="1" applyAlignment="1">
      <alignment horizontal="center" vertical="center" wrapText="1"/>
    </xf>
    <xf numFmtId="43" fontId="26" fillId="23" borderId="15" xfId="5" applyFont="1" applyFill="1" applyBorder="1" applyAlignment="1">
      <alignment horizontal="right" vertical="center" wrapText="1"/>
    </xf>
    <xf numFmtId="0" fontId="25" fillId="23" borderId="16" xfId="4" applyFont="1" applyFill="1" applyBorder="1" applyAlignment="1">
      <alignment vertical="center" wrapText="1"/>
    </xf>
    <xf numFmtId="49" fontId="26" fillId="24" borderId="16" xfId="4" applyNumberFormat="1" applyFont="1" applyFill="1" applyBorder="1" applyAlignment="1">
      <alignment horizontal="left" vertical="center" wrapText="1"/>
    </xf>
    <xf numFmtId="49" fontId="26" fillId="24" borderId="16" xfId="4" applyNumberFormat="1" applyFont="1" applyFill="1" applyBorder="1" applyAlignment="1">
      <alignment horizontal="center" vertical="center" wrapText="1"/>
    </xf>
    <xf numFmtId="43" fontId="26" fillId="24" borderId="15" xfId="5" applyFont="1" applyFill="1" applyBorder="1" applyAlignment="1">
      <alignment horizontal="right" vertical="center" wrapText="1"/>
    </xf>
    <xf numFmtId="0" fontId="25" fillId="24" borderId="16" xfId="4" applyFont="1" applyFill="1" applyBorder="1" applyAlignment="1">
      <alignment horizontal="left" vertical="center" wrapText="1"/>
    </xf>
    <xf numFmtId="15" fontId="26" fillId="25" borderId="16" xfId="4" applyNumberFormat="1" applyFont="1" applyFill="1" applyBorder="1" applyAlignment="1">
      <alignment horizontal="left" vertical="center" wrapText="1"/>
    </xf>
    <xf numFmtId="49" fontId="26" fillId="25" borderId="16" xfId="4" applyNumberFormat="1" applyFont="1" applyFill="1" applyBorder="1" applyAlignment="1">
      <alignment horizontal="left" vertical="center" wrapText="1"/>
    </xf>
    <xf numFmtId="49" fontId="26" fillId="25" borderId="16" xfId="4" applyNumberFormat="1" applyFont="1" applyFill="1" applyBorder="1" applyAlignment="1">
      <alignment horizontal="center" vertical="center" wrapText="1"/>
    </xf>
    <xf numFmtId="43" fontId="26" fillId="25" borderId="15" xfId="5" applyFont="1" applyFill="1" applyBorder="1" applyAlignment="1">
      <alignment horizontal="right" vertical="center" wrapText="1"/>
    </xf>
    <xf numFmtId="0" fontId="25" fillId="25" borderId="16" xfId="4" applyFont="1" applyFill="1" applyBorder="1" applyAlignment="1">
      <alignment horizontal="left" vertical="center" wrapText="1"/>
    </xf>
    <xf numFmtId="15" fontId="26" fillId="25" borderId="16" xfId="4" applyNumberFormat="1" applyFont="1" applyFill="1" applyBorder="1" applyAlignment="1">
      <alignment horizontal="center" vertical="center" wrapText="1"/>
    </xf>
    <xf numFmtId="49" fontId="26" fillId="26" borderId="16" xfId="4" applyNumberFormat="1" applyFont="1" applyFill="1" applyBorder="1" applyAlignment="1">
      <alignment horizontal="left" vertical="center" wrapText="1"/>
    </xf>
    <xf numFmtId="49" fontId="26" fillId="26" borderId="16" xfId="4" applyNumberFormat="1" applyFont="1" applyFill="1" applyBorder="1" applyAlignment="1">
      <alignment horizontal="center" vertical="center" wrapText="1"/>
    </xf>
    <xf numFmtId="43" fontId="26" fillId="26" borderId="15" xfId="5" applyFont="1" applyFill="1" applyBorder="1" applyAlignment="1">
      <alignment horizontal="right" vertical="center" wrapText="1"/>
    </xf>
    <xf numFmtId="0" fontId="25" fillId="26" borderId="16" xfId="4" applyFont="1" applyFill="1" applyBorder="1" applyAlignment="1">
      <alignment horizontal="left" vertical="center" wrapText="1"/>
    </xf>
    <xf numFmtId="15" fontId="26" fillId="27" borderId="16" xfId="4" applyNumberFormat="1" applyFont="1" applyFill="1" applyBorder="1" applyAlignment="1">
      <alignment horizontal="left" vertical="center" wrapText="1"/>
    </xf>
    <xf numFmtId="49" fontId="26" fillId="27" borderId="16" xfId="4" applyNumberFormat="1" applyFont="1" applyFill="1" applyBorder="1" applyAlignment="1">
      <alignment horizontal="left" vertical="center" wrapText="1"/>
    </xf>
    <xf numFmtId="49" fontId="26" fillId="27" borderId="16" xfId="4" applyNumberFormat="1" applyFont="1" applyFill="1" applyBorder="1" applyAlignment="1">
      <alignment horizontal="center" vertical="center" wrapText="1"/>
    </xf>
    <xf numFmtId="43" fontId="26" fillId="27" borderId="15" xfId="5" applyFont="1" applyFill="1" applyBorder="1" applyAlignment="1">
      <alignment horizontal="right" vertical="center" wrapText="1"/>
    </xf>
    <xf numFmtId="0" fontId="25" fillId="27" borderId="16" xfId="4" applyFont="1" applyFill="1" applyBorder="1" applyAlignment="1">
      <alignment horizontal="left" vertical="center" wrapText="1"/>
    </xf>
    <xf numFmtId="15" fontId="26" fillId="28" borderId="16" xfId="4" applyNumberFormat="1" applyFont="1" applyFill="1" applyBorder="1" applyAlignment="1">
      <alignment horizontal="left" vertical="center" wrapText="1"/>
    </xf>
    <xf numFmtId="49" fontId="26" fillId="28" borderId="16" xfId="4" applyNumberFormat="1" applyFont="1" applyFill="1" applyBorder="1" applyAlignment="1">
      <alignment horizontal="left" vertical="center" wrapText="1"/>
    </xf>
    <xf numFmtId="49" fontId="26" fillId="28" borderId="16" xfId="4" applyNumberFormat="1" applyFont="1" applyFill="1" applyBorder="1" applyAlignment="1">
      <alignment horizontal="center" vertical="center" wrapText="1"/>
    </xf>
    <xf numFmtId="43" fontId="26" fillId="28" borderId="15" xfId="5" applyFont="1" applyFill="1" applyBorder="1" applyAlignment="1">
      <alignment horizontal="right" vertical="center" wrapText="1"/>
    </xf>
    <xf numFmtId="0" fontId="25" fillId="28" borderId="16" xfId="4" applyFont="1" applyFill="1" applyBorder="1" applyAlignment="1">
      <alignment horizontal="left" vertical="center" wrapText="1"/>
    </xf>
    <xf numFmtId="49" fontId="27" fillId="28" borderId="16" xfId="4" applyNumberFormat="1" applyFont="1" applyFill="1" applyBorder="1" applyAlignment="1">
      <alignment horizontal="center" vertical="center" wrapText="1"/>
    </xf>
    <xf numFmtId="43" fontId="27" fillId="28" borderId="15" xfId="5" applyFont="1" applyFill="1" applyBorder="1" applyAlignment="1">
      <alignment horizontal="right" vertical="center" wrapText="1"/>
    </xf>
    <xf numFmtId="0" fontId="27" fillId="28" borderId="16" xfId="4" applyFont="1" applyFill="1" applyBorder="1" applyAlignment="1">
      <alignment horizontal="left" vertical="center" wrapText="1"/>
    </xf>
    <xf numFmtId="15" fontId="26" fillId="29" borderId="16" xfId="4" applyNumberFormat="1" applyFont="1" applyFill="1" applyBorder="1" applyAlignment="1">
      <alignment horizontal="left" vertical="center" wrapText="1"/>
    </xf>
    <xf numFmtId="49" fontId="26" fillId="29" borderId="16" xfId="4" applyNumberFormat="1" applyFont="1" applyFill="1" applyBorder="1" applyAlignment="1">
      <alignment horizontal="left" vertical="center" wrapText="1"/>
    </xf>
    <xf numFmtId="49" fontId="26" fillId="29" borderId="16" xfId="4" applyNumberFormat="1" applyFont="1" applyFill="1" applyBorder="1" applyAlignment="1">
      <alignment horizontal="center" vertical="center" wrapText="1"/>
    </xf>
    <xf numFmtId="43" fontId="26" fillId="29" borderId="15" xfId="5" applyFont="1" applyFill="1" applyBorder="1" applyAlignment="1">
      <alignment horizontal="right" vertical="center" wrapText="1"/>
    </xf>
    <xf numFmtId="0" fontId="25" fillId="29" borderId="16" xfId="4" applyFont="1" applyFill="1" applyBorder="1" applyAlignment="1">
      <alignment horizontal="left" vertical="center" wrapText="1"/>
    </xf>
    <xf numFmtId="15" fontId="26" fillId="14" borderId="16" xfId="4" applyNumberFormat="1" applyFont="1" applyFill="1" applyBorder="1" applyAlignment="1">
      <alignment horizontal="left" vertical="center" wrapText="1"/>
    </xf>
    <xf numFmtId="49" fontId="26" fillId="14" borderId="16" xfId="4" applyNumberFormat="1" applyFont="1" applyFill="1" applyBorder="1" applyAlignment="1">
      <alignment horizontal="left" vertical="center" wrapText="1"/>
    </xf>
    <xf numFmtId="49" fontId="26" fillId="14" borderId="16" xfId="4" applyNumberFormat="1" applyFont="1" applyFill="1" applyBorder="1" applyAlignment="1">
      <alignment horizontal="center" vertical="center" wrapText="1"/>
    </xf>
    <xf numFmtId="43" fontId="26" fillId="14" borderId="15" xfId="5" applyFont="1" applyFill="1" applyBorder="1" applyAlignment="1">
      <alignment horizontal="right" vertical="center" wrapText="1"/>
    </xf>
    <xf numFmtId="0" fontId="25" fillId="14" borderId="16" xfId="4" applyFont="1" applyFill="1" applyBorder="1" applyAlignment="1">
      <alignment vertical="center" wrapText="1"/>
    </xf>
    <xf numFmtId="0" fontId="25" fillId="14" borderId="16" xfId="4" applyFont="1" applyFill="1" applyBorder="1" applyAlignment="1">
      <alignment horizontal="left" vertical="center" wrapText="1"/>
    </xf>
    <xf numFmtId="49" fontId="27" fillId="29" borderId="16" xfId="4" applyNumberFormat="1" applyFont="1" applyFill="1" applyBorder="1" applyAlignment="1">
      <alignment horizontal="center" vertical="center" wrapText="1"/>
    </xf>
    <xf numFmtId="43" fontId="27" fillId="29" borderId="15" xfId="5" applyFont="1" applyFill="1" applyBorder="1" applyAlignment="1">
      <alignment horizontal="right" vertical="center" wrapText="1"/>
    </xf>
    <xf numFmtId="0" fontId="27" fillId="29" borderId="16" xfId="4" applyFont="1" applyFill="1" applyBorder="1" applyAlignment="1">
      <alignment horizontal="left" vertical="center" wrapText="1"/>
    </xf>
    <xf numFmtId="49" fontId="27" fillId="29" borderId="16" xfId="4" applyNumberFormat="1" applyFont="1" applyFill="1" applyBorder="1" applyAlignment="1">
      <alignment horizontal="left" vertical="center" wrapText="1"/>
    </xf>
    <xf numFmtId="15" fontId="26" fillId="30" borderId="16" xfId="4" applyNumberFormat="1" applyFont="1" applyFill="1" applyBorder="1" applyAlignment="1">
      <alignment horizontal="left" vertical="center" wrapText="1"/>
    </xf>
    <xf numFmtId="49" fontId="26" fillId="30" borderId="16" xfId="4" applyNumberFormat="1" applyFont="1" applyFill="1" applyBorder="1" applyAlignment="1">
      <alignment horizontal="left" vertical="center" wrapText="1"/>
    </xf>
    <xf numFmtId="49" fontId="26" fillId="30" borderId="16" xfId="4" applyNumberFormat="1" applyFont="1" applyFill="1" applyBorder="1" applyAlignment="1">
      <alignment horizontal="center" vertical="center" wrapText="1"/>
    </xf>
    <xf numFmtId="43" fontId="26" fillId="30" borderId="15" xfId="5" applyFont="1" applyFill="1" applyBorder="1" applyAlignment="1">
      <alignment horizontal="right" vertical="center" wrapText="1"/>
    </xf>
    <xf numFmtId="0" fontId="25" fillId="30" borderId="16" xfId="4" applyFont="1" applyFill="1" applyBorder="1" applyAlignment="1">
      <alignment vertical="center" wrapText="1"/>
    </xf>
    <xf numFmtId="15" fontId="26" fillId="31" borderId="16" xfId="4" applyNumberFormat="1" applyFont="1" applyFill="1" applyBorder="1" applyAlignment="1">
      <alignment horizontal="left" vertical="center" wrapText="1"/>
    </xf>
    <xf numFmtId="49" fontId="26" fillId="31" borderId="16" xfId="4" applyNumberFormat="1" applyFont="1" applyFill="1" applyBorder="1" applyAlignment="1">
      <alignment horizontal="left" vertical="center" wrapText="1"/>
    </xf>
    <xf numFmtId="49" fontId="26" fillId="31" borderId="16" xfId="4" applyNumberFormat="1" applyFont="1" applyFill="1" applyBorder="1" applyAlignment="1">
      <alignment horizontal="center" vertical="center" wrapText="1"/>
    </xf>
    <xf numFmtId="43" fontId="26" fillId="31" borderId="15" xfId="5" applyFont="1" applyFill="1" applyBorder="1" applyAlignment="1">
      <alignment horizontal="right" vertical="center" wrapText="1"/>
    </xf>
    <xf numFmtId="0" fontId="25" fillId="31" borderId="16" xfId="4" applyFont="1" applyFill="1" applyBorder="1" applyAlignment="1">
      <alignment vertical="center" wrapText="1"/>
    </xf>
    <xf numFmtId="15" fontId="26" fillId="32" borderId="16" xfId="4" applyNumberFormat="1" applyFont="1" applyFill="1" applyBorder="1" applyAlignment="1">
      <alignment horizontal="left" vertical="center" wrapText="1"/>
    </xf>
    <xf numFmtId="49" fontId="26" fillId="32" borderId="16" xfId="4" applyNumberFormat="1" applyFont="1" applyFill="1" applyBorder="1" applyAlignment="1">
      <alignment horizontal="left" vertical="center" wrapText="1"/>
    </xf>
    <xf numFmtId="49" fontId="26" fillId="32" borderId="16" xfId="4" applyNumberFormat="1" applyFont="1" applyFill="1" applyBorder="1" applyAlignment="1">
      <alignment horizontal="center" vertical="center" wrapText="1"/>
    </xf>
    <xf numFmtId="43" fontId="26" fillId="32" borderId="15" xfId="5" applyFont="1" applyFill="1" applyBorder="1" applyAlignment="1">
      <alignment horizontal="right" vertical="center" wrapText="1"/>
    </xf>
    <xf numFmtId="0" fontId="25" fillId="32" borderId="16" xfId="4" applyFont="1" applyFill="1" applyBorder="1" applyAlignment="1">
      <alignment horizontal="left" vertical="center" wrapText="1"/>
    </xf>
    <xf numFmtId="15" fontId="26" fillId="33" borderId="16" xfId="4" applyNumberFormat="1" applyFont="1" applyFill="1" applyBorder="1" applyAlignment="1">
      <alignment horizontal="left" vertical="center" wrapText="1"/>
    </xf>
    <xf numFmtId="49" fontId="26" fillId="33" borderId="16" xfId="4" applyNumberFormat="1" applyFont="1" applyFill="1" applyBorder="1" applyAlignment="1">
      <alignment horizontal="left" vertical="center" wrapText="1"/>
    </xf>
    <xf numFmtId="49" fontId="26" fillId="33" borderId="16" xfId="4" applyNumberFormat="1" applyFont="1" applyFill="1" applyBorder="1" applyAlignment="1">
      <alignment horizontal="center" vertical="center" wrapText="1"/>
    </xf>
    <xf numFmtId="43" fontId="26" fillId="33" borderId="15" xfId="5" applyFont="1" applyFill="1" applyBorder="1" applyAlignment="1">
      <alignment horizontal="right" vertical="center" wrapText="1"/>
    </xf>
    <xf numFmtId="0" fontId="25" fillId="33" borderId="16" xfId="4" applyFont="1" applyFill="1" applyBorder="1" applyAlignment="1">
      <alignment vertical="center" wrapText="1"/>
    </xf>
    <xf numFmtId="0" fontId="25" fillId="34" borderId="16" xfId="4" applyFont="1" applyFill="1" applyBorder="1" applyAlignment="1">
      <alignment horizontal="left"/>
    </xf>
    <xf numFmtId="49" fontId="26" fillId="34" borderId="16" xfId="4" applyNumberFormat="1" applyFont="1" applyFill="1" applyBorder="1" applyAlignment="1">
      <alignment horizontal="left" vertical="center" wrapText="1"/>
    </xf>
    <xf numFmtId="49" fontId="26" fillId="34" borderId="16" xfId="4" applyNumberFormat="1" applyFont="1" applyFill="1" applyBorder="1" applyAlignment="1">
      <alignment horizontal="center" vertical="center" wrapText="1"/>
    </xf>
    <xf numFmtId="43" fontId="26" fillId="34" borderId="15" xfId="5" applyFont="1" applyFill="1" applyBorder="1" applyAlignment="1">
      <alignment horizontal="right" vertical="center" wrapText="1"/>
    </xf>
    <xf numFmtId="0" fontId="25" fillId="34" borderId="16" xfId="4" applyFont="1" applyFill="1" applyBorder="1" applyAlignment="1">
      <alignment vertical="center" wrapText="1"/>
    </xf>
    <xf numFmtId="15" fontId="26" fillId="35" borderId="16" xfId="4" applyNumberFormat="1" applyFont="1" applyFill="1" applyBorder="1" applyAlignment="1">
      <alignment horizontal="left" vertical="center" wrapText="1"/>
    </xf>
    <xf numFmtId="49" fontId="26" fillId="35" borderId="16" xfId="4" applyNumberFormat="1" applyFont="1" applyFill="1" applyBorder="1" applyAlignment="1">
      <alignment horizontal="left" vertical="center" wrapText="1"/>
    </xf>
    <xf numFmtId="49" fontId="26" fillId="35" borderId="16" xfId="4" applyNumberFormat="1" applyFont="1" applyFill="1" applyBorder="1" applyAlignment="1">
      <alignment horizontal="center" vertical="center" wrapText="1"/>
    </xf>
    <xf numFmtId="43" fontId="26" fillId="35" borderId="15" xfId="5" applyFont="1" applyFill="1" applyBorder="1" applyAlignment="1">
      <alignment horizontal="right" vertical="center" wrapText="1"/>
    </xf>
    <xf numFmtId="0" fontId="25" fillId="35" borderId="16" xfId="4" applyFont="1" applyFill="1" applyBorder="1" applyAlignment="1">
      <alignment vertical="center" wrapText="1"/>
    </xf>
    <xf numFmtId="49" fontId="27" fillId="35" borderId="16" xfId="4" applyNumberFormat="1" applyFont="1" applyFill="1" applyBorder="1" applyAlignment="1">
      <alignment horizontal="left" vertical="center" wrapText="1"/>
    </xf>
    <xf numFmtId="49" fontId="27" fillId="35" borderId="16" xfId="4" applyNumberFormat="1" applyFont="1" applyFill="1" applyBorder="1" applyAlignment="1">
      <alignment horizontal="center" vertical="center" wrapText="1"/>
    </xf>
    <xf numFmtId="43" fontId="27" fillId="35" borderId="15" xfId="5" applyFont="1" applyFill="1" applyBorder="1" applyAlignment="1">
      <alignment horizontal="right" vertical="center" wrapText="1"/>
    </xf>
    <xf numFmtId="0" fontId="25" fillId="35" borderId="16" xfId="4" applyFont="1" applyFill="1" applyBorder="1" applyAlignment="1">
      <alignment horizontal="left" vertical="center" wrapText="1"/>
    </xf>
    <xf numFmtId="0" fontId="25" fillId="36" borderId="16" xfId="4" applyFont="1" applyFill="1" applyBorder="1" applyAlignment="1">
      <alignment wrapText="1"/>
    </xf>
    <xf numFmtId="49" fontId="26" fillId="36" borderId="16" xfId="4" applyNumberFormat="1" applyFont="1" applyFill="1" applyBorder="1" applyAlignment="1">
      <alignment horizontal="left" vertical="center" wrapText="1"/>
    </xf>
    <xf numFmtId="49" fontId="26" fillId="36" borderId="16" xfId="4" applyNumberFormat="1" applyFont="1" applyFill="1" applyBorder="1" applyAlignment="1">
      <alignment horizontal="center" vertical="center" wrapText="1"/>
    </xf>
    <xf numFmtId="43" fontId="26" fillId="36" borderId="15" xfId="5" applyFont="1" applyFill="1" applyBorder="1" applyAlignment="1">
      <alignment horizontal="right" vertical="center" wrapText="1"/>
    </xf>
    <xf numFmtId="0" fontId="25" fillId="36" borderId="16" xfId="4" applyFont="1" applyFill="1" applyBorder="1" applyAlignment="1">
      <alignment horizontal="left" vertical="center" wrapText="1"/>
    </xf>
    <xf numFmtId="0" fontId="25" fillId="37" borderId="16" xfId="4" applyFont="1" applyFill="1" applyBorder="1" applyAlignment="1">
      <alignment horizontal="left"/>
    </xf>
    <xf numFmtId="49" fontId="26" fillId="37" borderId="16" xfId="4" applyNumberFormat="1" applyFont="1" applyFill="1" applyBorder="1" applyAlignment="1">
      <alignment horizontal="left" vertical="center" wrapText="1"/>
    </xf>
    <xf numFmtId="49" fontId="26" fillId="37" borderId="16" xfId="4" applyNumberFormat="1" applyFont="1" applyFill="1" applyBorder="1" applyAlignment="1">
      <alignment horizontal="center" vertical="center" wrapText="1"/>
    </xf>
    <xf numFmtId="43" fontId="26" fillId="37" borderId="15" xfId="5" applyFont="1" applyFill="1" applyBorder="1" applyAlignment="1">
      <alignment horizontal="right" vertical="center" wrapText="1"/>
    </xf>
    <xf numFmtId="0" fontId="25" fillId="37" borderId="16" xfId="4" applyFont="1" applyFill="1" applyBorder="1" applyAlignment="1">
      <alignment vertical="center" wrapText="1"/>
    </xf>
    <xf numFmtId="15" fontId="26" fillId="38" borderId="16" xfId="4" applyNumberFormat="1" applyFont="1" applyFill="1" applyBorder="1" applyAlignment="1">
      <alignment horizontal="left" vertical="center" wrapText="1"/>
    </xf>
    <xf numFmtId="49" fontId="26" fillId="38" borderId="16" xfId="4" applyNumberFormat="1" applyFont="1" applyFill="1" applyBorder="1" applyAlignment="1">
      <alignment horizontal="left" vertical="center" wrapText="1"/>
    </xf>
    <xf numFmtId="49" fontId="26" fillId="38" borderId="16" xfId="4" applyNumberFormat="1" applyFont="1" applyFill="1" applyBorder="1" applyAlignment="1">
      <alignment horizontal="center" vertical="center" wrapText="1"/>
    </xf>
    <xf numFmtId="43" fontId="26" fillId="38" borderId="15" xfId="5" applyFont="1" applyFill="1" applyBorder="1" applyAlignment="1">
      <alignment horizontal="right" vertical="center" wrapText="1"/>
    </xf>
    <xf numFmtId="0" fontId="25" fillId="38" borderId="16" xfId="4" applyFont="1" applyFill="1" applyBorder="1" applyAlignment="1">
      <alignment vertical="center" wrapText="1"/>
    </xf>
    <xf numFmtId="49" fontId="26" fillId="38" borderId="15" xfId="4" applyNumberFormat="1" applyFont="1" applyFill="1" applyBorder="1" applyAlignment="1">
      <alignment horizontal="right" vertical="center" wrapText="1"/>
    </xf>
    <xf numFmtId="43" fontId="26" fillId="38" borderId="16" xfId="5" applyFont="1" applyFill="1" applyBorder="1" applyAlignment="1">
      <alignment horizontal="left" vertical="center" wrapText="1"/>
    </xf>
    <xf numFmtId="0" fontId="25" fillId="38" borderId="15" xfId="4" applyFont="1" applyFill="1" applyBorder="1" applyAlignment="1">
      <alignment vertical="center" wrapText="1"/>
    </xf>
    <xf numFmtId="15" fontId="26" fillId="6" borderId="16" xfId="4" applyNumberFormat="1" applyFont="1" applyFill="1" applyBorder="1" applyAlignment="1">
      <alignment horizontal="left" vertical="center" wrapText="1"/>
    </xf>
    <xf numFmtId="49" fontId="26" fillId="6" borderId="16" xfId="4" applyNumberFormat="1" applyFont="1" applyFill="1" applyBorder="1" applyAlignment="1">
      <alignment horizontal="left" vertical="center" wrapText="1"/>
    </xf>
    <xf numFmtId="49" fontId="26" fillId="6" borderId="16" xfId="4" applyNumberFormat="1" applyFont="1" applyFill="1" applyBorder="1" applyAlignment="1">
      <alignment horizontal="center" vertical="center" wrapText="1"/>
    </xf>
    <xf numFmtId="43" fontId="26" fillId="6" borderId="15" xfId="5" applyFont="1" applyFill="1" applyBorder="1" applyAlignment="1">
      <alignment horizontal="right" vertical="center" wrapText="1"/>
    </xf>
    <xf numFmtId="0" fontId="25" fillId="6" borderId="16" xfId="4" applyFont="1" applyFill="1" applyBorder="1" applyAlignment="1">
      <alignment vertical="center" wrapText="1"/>
    </xf>
    <xf numFmtId="49" fontId="26" fillId="6" borderId="17" xfId="4" applyNumberFormat="1" applyFont="1" applyFill="1" applyBorder="1" applyAlignment="1">
      <alignment horizontal="left" vertical="center" wrapText="1"/>
    </xf>
    <xf numFmtId="49" fontId="26" fillId="6" borderId="17" xfId="4" applyNumberFormat="1" applyFont="1" applyFill="1" applyBorder="1" applyAlignment="1">
      <alignment horizontal="center" vertical="center" wrapText="1"/>
    </xf>
    <xf numFmtId="43" fontId="26" fillId="6" borderId="18" xfId="5" applyFont="1" applyFill="1" applyBorder="1" applyAlignment="1">
      <alignment horizontal="right" vertical="center" wrapText="1"/>
    </xf>
    <xf numFmtId="0" fontId="21" fillId="0" borderId="0" xfId="6" applyFont="1"/>
    <xf numFmtId="0" fontId="1" fillId="0" borderId="0" xfId="6"/>
    <xf numFmtId="0" fontId="25" fillId="0" borderId="0" xfId="4" applyFont="1" applyAlignment="1">
      <alignment vertical="center" wrapText="1"/>
    </xf>
    <xf numFmtId="0" fontId="1" fillId="0" borderId="0" xfId="6" applyAlignment="1">
      <alignment horizontal="left"/>
    </xf>
    <xf numFmtId="0" fontId="25" fillId="0" borderId="0" xfId="4" applyFont="1" applyAlignment="1">
      <alignment horizontal="center" vertical="center" wrapText="1"/>
    </xf>
    <xf numFmtId="0" fontId="25" fillId="0" borderId="0" xfId="4" applyFont="1" applyAlignment="1">
      <alignment horizontal="left" vertical="center" wrapText="1"/>
    </xf>
    <xf numFmtId="0" fontId="8" fillId="7" borderId="0" xfId="0" applyFont="1" applyFill="1"/>
    <xf numFmtId="0" fontId="7" fillId="9" borderId="4" xfId="3" applyFont="1" applyFill="1" applyBorder="1" applyAlignment="1">
      <alignment horizontal="center" textRotation="90" wrapText="1"/>
    </xf>
    <xf numFmtId="0" fontId="7" fillId="9" borderId="4" xfId="3" applyFont="1" applyFill="1" applyBorder="1" applyAlignment="1">
      <alignment horizontal="center" vertical="center" wrapText="1"/>
    </xf>
    <xf numFmtId="0" fontId="9" fillId="6" borderId="5" xfId="3" applyFont="1" applyFill="1" applyBorder="1" applyAlignment="1">
      <alignment horizontal="left" vertical="top" wrapText="1"/>
    </xf>
    <xf numFmtId="0" fontId="9" fillId="6" borderId="5" xfId="3" applyFont="1" applyFill="1" applyBorder="1" applyAlignment="1">
      <alignment horizontal="center" vertical="top" wrapText="1"/>
    </xf>
    <xf numFmtId="0" fontId="9" fillId="6" borderId="5" xfId="3" applyFont="1" applyFill="1" applyBorder="1" applyAlignment="1">
      <alignment vertical="top" wrapText="1"/>
    </xf>
    <xf numFmtId="0" fontId="9" fillId="2" borderId="6" xfId="3" applyFont="1" applyFill="1" applyBorder="1" applyAlignment="1">
      <alignment horizontal="left" vertical="top" wrapText="1"/>
    </xf>
    <xf numFmtId="0" fontId="9" fillId="2" borderId="6" xfId="3" applyFont="1" applyFill="1" applyBorder="1" applyAlignment="1">
      <alignment horizontal="center" vertical="top" wrapText="1"/>
    </xf>
    <xf numFmtId="0" fontId="9" fillId="7" borderId="6" xfId="3" applyFont="1" applyFill="1" applyBorder="1" applyAlignment="1">
      <alignment vertical="top" wrapText="1"/>
    </xf>
    <xf numFmtId="0" fontId="10" fillId="2" borderId="6" xfId="3" applyFont="1" applyFill="1" applyBorder="1" applyAlignment="1">
      <alignment horizontal="left" vertical="top" wrapText="1"/>
    </xf>
    <xf numFmtId="0" fontId="10" fillId="2" borderId="6" xfId="3" applyFont="1" applyFill="1" applyBorder="1" applyAlignment="1">
      <alignment horizontal="center" vertical="top" wrapText="1"/>
    </xf>
    <xf numFmtId="0" fontId="10" fillId="7" borderId="6" xfId="3" applyFont="1" applyFill="1" applyBorder="1" applyAlignment="1">
      <alignment vertical="top" wrapText="1"/>
    </xf>
    <xf numFmtId="0" fontId="9" fillId="6" borderId="6" xfId="3" applyFont="1" applyFill="1" applyBorder="1" applyAlignment="1">
      <alignment horizontal="left" vertical="top" wrapText="1"/>
    </xf>
    <xf numFmtId="0" fontId="9" fillId="6" borderId="6" xfId="3" applyFont="1" applyFill="1" applyBorder="1" applyAlignment="1">
      <alignment horizontal="center" vertical="top" wrapText="1"/>
    </xf>
    <xf numFmtId="0" fontId="9" fillId="6" borderId="6" xfId="3" applyFont="1" applyFill="1" applyBorder="1" applyAlignment="1">
      <alignment vertical="top" wrapText="1"/>
    </xf>
    <xf numFmtId="0" fontId="9" fillId="2" borderId="6" xfId="3" applyFont="1" applyFill="1" applyBorder="1" applyAlignment="1">
      <alignment vertical="top" wrapText="1"/>
    </xf>
    <xf numFmtId="0" fontId="10" fillId="7" borderId="6" xfId="3" applyFont="1" applyFill="1" applyBorder="1" applyAlignment="1">
      <alignment wrapText="1"/>
    </xf>
    <xf numFmtId="0" fontId="10" fillId="2" borderId="9" xfId="3" applyFont="1" applyFill="1" applyBorder="1" applyAlignment="1">
      <alignment horizontal="center" vertical="top" wrapText="1"/>
    </xf>
    <xf numFmtId="0" fontId="10" fillId="2" borderId="6" xfId="3" applyFont="1" applyFill="1" applyBorder="1" applyAlignment="1">
      <alignment vertical="top" wrapText="1"/>
    </xf>
    <xf numFmtId="0" fontId="8" fillId="9" borderId="4" xfId="3" applyFont="1" applyFill="1" applyBorder="1" applyAlignment="1">
      <alignment vertical="top" wrapText="1"/>
    </xf>
    <xf numFmtId="0" fontId="7" fillId="9" borderId="4" xfId="3" applyFont="1" applyFill="1" applyBorder="1" applyAlignment="1">
      <alignment vertical="top" wrapText="1"/>
    </xf>
    <xf numFmtId="0" fontId="7" fillId="9" borderId="4" xfId="3" applyFont="1" applyFill="1" applyBorder="1" applyAlignment="1">
      <alignment horizontal="center" vertical="center"/>
    </xf>
    <xf numFmtId="4" fontId="9" fillId="6" borderId="5" xfId="3" applyNumberFormat="1" applyFont="1" applyFill="1" applyBorder="1" applyAlignment="1">
      <alignment vertical="top" wrapText="1"/>
    </xf>
    <xf numFmtId="4" fontId="9" fillId="6" borderId="5" xfId="3" applyNumberFormat="1" applyFont="1" applyFill="1" applyBorder="1" applyAlignment="1">
      <alignment horizontal="right" vertical="top" wrapText="1"/>
    </xf>
    <xf numFmtId="4" fontId="9" fillId="2" borderId="6" xfId="3" applyNumberFormat="1" applyFont="1" applyFill="1" applyBorder="1" applyAlignment="1">
      <alignment vertical="top" wrapText="1"/>
    </xf>
    <xf numFmtId="4" fontId="9" fillId="3" borderId="6" xfId="3" applyNumberFormat="1" applyFont="1" applyFill="1" applyBorder="1" applyAlignment="1">
      <alignment horizontal="right" vertical="top" wrapText="1"/>
    </xf>
    <xf numFmtId="4" fontId="10" fillId="2" borderId="6" xfId="3" applyNumberFormat="1" applyFont="1" applyFill="1" applyBorder="1" applyAlignment="1" applyProtection="1">
      <alignment vertical="top" wrapText="1"/>
      <protection locked="0"/>
    </xf>
    <xf numFmtId="4" fontId="10" fillId="3" borderId="6" xfId="3" applyNumberFormat="1" applyFont="1" applyFill="1" applyBorder="1" applyAlignment="1">
      <alignment horizontal="right" vertical="top" wrapText="1"/>
    </xf>
    <xf numFmtId="4" fontId="9" fillId="6" borderId="6" xfId="3" applyNumberFormat="1" applyFont="1" applyFill="1" applyBorder="1" applyAlignment="1">
      <alignment vertical="top" wrapText="1"/>
    </xf>
    <xf numFmtId="4" fontId="9" fillId="3" borderId="6" xfId="3" applyNumberFormat="1" applyFont="1" applyFill="1" applyBorder="1" applyAlignment="1">
      <alignment vertical="top" wrapText="1"/>
    </xf>
    <xf numFmtId="4" fontId="9" fillId="2" borderId="10" xfId="3" applyNumberFormat="1" applyFont="1" applyFill="1" applyBorder="1" applyAlignment="1">
      <alignment vertical="top" wrapText="1"/>
    </xf>
    <xf numFmtId="4" fontId="7" fillId="9" borderId="4" xfId="3" applyNumberFormat="1" applyFont="1" applyFill="1" applyBorder="1" applyAlignment="1">
      <alignment vertical="top" wrapText="1"/>
    </xf>
    <xf numFmtId="0" fontId="18" fillId="11" borderId="5" xfId="3" applyFont="1" applyFill="1" applyBorder="1" applyAlignment="1">
      <alignment vertical="top"/>
    </xf>
    <xf numFmtId="0" fontId="15" fillId="11" borderId="5" xfId="3" applyFont="1" applyFill="1" applyBorder="1" applyAlignment="1">
      <alignment horizontal="center" vertical="top"/>
    </xf>
    <xf numFmtId="0" fontId="15" fillId="11" borderId="5" xfId="3" applyFont="1" applyFill="1" applyBorder="1" applyAlignment="1">
      <alignment vertical="top"/>
    </xf>
    <xf numFmtId="0" fontId="18" fillId="13" borderId="6" xfId="3" applyFont="1" applyFill="1" applyBorder="1"/>
    <xf numFmtId="0" fontId="15" fillId="13" borderId="6" xfId="3" applyFont="1" applyFill="1" applyBorder="1" applyAlignment="1">
      <alignment horizontal="center"/>
    </xf>
    <xf numFmtId="0" fontId="15" fillId="13" borderId="6" xfId="3" applyFont="1" applyFill="1" applyBorder="1" applyAlignment="1">
      <alignment horizontal="center" vertical="top"/>
    </xf>
    <xf numFmtId="0" fontId="15" fillId="13" borderId="6" xfId="4" applyFont="1" applyFill="1" applyBorder="1"/>
    <xf numFmtId="0" fontId="18" fillId="12" borderId="6" xfId="3" applyFont="1" applyFill="1" applyBorder="1" applyAlignment="1">
      <alignment vertical="top"/>
    </xf>
    <xf numFmtId="0" fontId="15" fillId="12" borderId="6" xfId="3" applyFont="1" applyFill="1" applyBorder="1" applyAlignment="1">
      <alignment horizontal="center" vertical="top"/>
    </xf>
    <xf numFmtId="0" fontId="15" fillId="12" borderId="6" xfId="4" applyFont="1" applyFill="1" applyBorder="1" applyAlignment="1">
      <alignment vertical="top"/>
    </xf>
    <xf numFmtId="0" fontId="18" fillId="7" borderId="6" xfId="3" applyFont="1" applyFill="1" applyBorder="1" applyAlignment="1">
      <alignment vertical="top"/>
    </xf>
    <xf numFmtId="0" fontId="15" fillId="7" borderId="6" xfId="3" applyFont="1" applyFill="1" applyBorder="1" applyAlignment="1">
      <alignment horizontal="center" vertical="top"/>
    </xf>
    <xf numFmtId="0" fontId="15" fillId="7" borderId="6" xfId="4" applyFont="1" applyFill="1" applyBorder="1" applyAlignment="1">
      <alignment vertical="top"/>
    </xf>
    <xf numFmtId="0" fontId="17" fillId="7" borderId="6" xfId="3" applyFont="1" applyFill="1" applyBorder="1" applyAlignment="1">
      <alignment vertical="top"/>
    </xf>
    <xf numFmtId="0" fontId="16" fillId="7" borderId="6" xfId="3" applyFont="1" applyFill="1" applyBorder="1" applyAlignment="1">
      <alignment horizontal="center" vertical="top"/>
    </xf>
    <xf numFmtId="0" fontId="16" fillId="7" borderId="6" xfId="3" applyFont="1" applyFill="1" applyBorder="1" applyAlignment="1">
      <alignment vertical="top"/>
    </xf>
    <xf numFmtId="0" fontId="16" fillId="7" borderId="6" xfId="4" applyFont="1" applyFill="1" applyBorder="1" applyAlignment="1">
      <alignment vertical="top"/>
    </xf>
    <xf numFmtId="0" fontId="16" fillId="7" borderId="6" xfId="4" applyFont="1" applyFill="1" applyBorder="1" applyAlignment="1" applyProtection="1">
      <alignment vertical="top"/>
      <protection locked="0"/>
    </xf>
    <xf numFmtId="0" fontId="16" fillId="7" borderId="6" xfId="4" applyFont="1" applyFill="1" applyBorder="1" applyAlignment="1">
      <alignment vertical="top" wrapText="1"/>
    </xf>
    <xf numFmtId="0" fontId="15" fillId="7" borderId="6" xfId="3" applyFont="1" applyFill="1" applyBorder="1" applyAlignment="1">
      <alignment vertical="top"/>
    </xf>
    <xf numFmtId="0" fontId="17" fillId="7" borderId="6" xfId="3" applyFont="1" applyFill="1" applyBorder="1"/>
    <xf numFmtId="0" fontId="16" fillId="7" borderId="6" xfId="4" applyFont="1" applyFill="1" applyBorder="1"/>
    <xf numFmtId="0" fontId="18" fillId="7" borderId="6" xfId="3" applyFont="1" applyFill="1" applyBorder="1"/>
    <xf numFmtId="0" fontId="15" fillId="7" borderId="6" xfId="4" applyFont="1" applyFill="1" applyBorder="1"/>
    <xf numFmtId="0" fontId="16" fillId="7" borderId="6" xfId="4" applyFont="1" applyFill="1" applyBorder="1" applyAlignment="1">
      <alignment wrapText="1"/>
    </xf>
    <xf numFmtId="0" fontId="16" fillId="7" borderId="6" xfId="3" applyFont="1" applyFill="1" applyBorder="1" applyAlignment="1">
      <alignment vertical="top" wrapText="1"/>
    </xf>
    <xf numFmtId="0" fontId="16" fillId="7" borderId="6" xfId="3" applyFont="1" applyFill="1" applyBorder="1" applyAlignment="1">
      <alignment horizontal="center" vertical="top" wrapText="1"/>
    </xf>
    <xf numFmtId="0" fontId="15" fillId="7" borderId="6" xfId="4" applyFont="1" applyFill="1" applyBorder="1" applyAlignment="1">
      <alignment vertical="top" wrapText="1"/>
    </xf>
    <xf numFmtId="0" fontId="17" fillId="7" borderId="13" xfId="3" applyFont="1" applyFill="1" applyBorder="1" applyAlignment="1">
      <alignment vertical="top"/>
    </xf>
    <xf numFmtId="0" fontId="16" fillId="7" borderId="13" xfId="3" applyFont="1" applyFill="1" applyBorder="1" applyAlignment="1">
      <alignment horizontal="center" vertical="top"/>
    </xf>
    <xf numFmtId="0" fontId="16" fillId="7" borderId="13" xfId="4" applyFont="1" applyFill="1" applyBorder="1" applyAlignment="1">
      <alignment vertical="top" wrapText="1"/>
    </xf>
    <xf numFmtId="164" fontId="16" fillId="7" borderId="6" xfId="1" applyNumberFormat="1" applyFont="1" applyFill="1" applyBorder="1" applyAlignment="1" applyProtection="1">
      <alignment vertical="top"/>
    </xf>
    <xf numFmtId="164" fontId="16" fillId="7" borderId="6" xfId="1" applyNumberFormat="1" applyFont="1" applyFill="1" applyBorder="1" applyAlignment="1" applyProtection="1">
      <alignment vertical="top"/>
      <protection hidden="1"/>
    </xf>
    <xf numFmtId="164" fontId="16" fillId="3" borderId="6" xfId="1" applyNumberFormat="1" applyFont="1" applyFill="1" applyBorder="1" applyAlignment="1" applyProtection="1">
      <alignment horizontal="right" vertical="top"/>
      <protection hidden="1"/>
    </xf>
    <xf numFmtId="164" fontId="16" fillId="3" borderId="6" xfId="1" applyNumberFormat="1" applyFont="1" applyFill="1" applyBorder="1" applyAlignment="1" applyProtection="1">
      <alignment horizontal="right" vertical="top"/>
    </xf>
    <xf numFmtId="0" fontId="18" fillId="11" borderId="5" xfId="3" applyFont="1" applyFill="1" applyBorder="1" applyAlignment="1">
      <alignment vertical="center"/>
    </xf>
    <xf numFmtId="0" fontId="15" fillId="11" borderId="5" xfId="3" applyFont="1" applyFill="1" applyBorder="1" applyAlignment="1">
      <alignment horizontal="center" vertical="center"/>
    </xf>
    <xf numFmtId="0" fontId="15" fillId="11" borderId="5" xfId="3" applyFont="1" applyFill="1" applyBorder="1" applyAlignment="1">
      <alignment vertical="center" wrapText="1"/>
    </xf>
    <xf numFmtId="164" fontId="15" fillId="11" borderId="5" xfId="1" applyNumberFormat="1" applyFont="1" applyFill="1" applyBorder="1" applyAlignment="1" applyProtection="1">
      <alignment vertical="center"/>
      <protection hidden="1"/>
    </xf>
    <xf numFmtId="0" fontId="18" fillId="13" borderId="6" xfId="3" applyFont="1" applyFill="1" applyBorder="1" applyAlignment="1">
      <alignment vertical="center"/>
    </xf>
    <xf numFmtId="0" fontId="15" fillId="13" borderId="6" xfId="3" applyFont="1" applyFill="1" applyBorder="1" applyAlignment="1">
      <alignment horizontal="center" vertical="center"/>
    </xf>
    <xf numFmtId="0" fontId="15" fillId="13" borderId="6" xfId="4" applyFont="1" applyFill="1" applyBorder="1" applyAlignment="1">
      <alignment vertical="center" wrapText="1"/>
    </xf>
    <xf numFmtId="164" fontId="15" fillId="13" borderId="6" xfId="1" applyNumberFormat="1" applyFont="1" applyFill="1" applyBorder="1" applyAlignment="1" applyProtection="1">
      <alignment vertical="center"/>
      <protection hidden="1"/>
    </xf>
    <xf numFmtId="0" fontId="18" fillId="12" borderId="6" xfId="3" applyFont="1" applyFill="1" applyBorder="1" applyAlignment="1">
      <alignment vertical="center"/>
    </xf>
    <xf numFmtId="0" fontId="15" fillId="12" borderId="6" xfId="3" applyFont="1" applyFill="1" applyBorder="1" applyAlignment="1">
      <alignment horizontal="center" vertical="center"/>
    </xf>
    <xf numFmtId="0" fontId="15" fillId="12" borderId="6" xfId="4" applyFont="1" applyFill="1" applyBorder="1" applyAlignment="1">
      <alignment vertical="center" wrapText="1"/>
    </xf>
    <xf numFmtId="164" fontId="15" fillId="12" borderId="6" xfId="1" applyNumberFormat="1" applyFont="1" applyFill="1" applyBorder="1" applyAlignment="1" applyProtection="1">
      <alignment vertical="center"/>
      <protection hidden="1"/>
    </xf>
    <xf numFmtId="0" fontId="18" fillId="7" borderId="6" xfId="3" applyFont="1" applyFill="1" applyBorder="1" applyAlignment="1">
      <alignment vertical="center"/>
    </xf>
    <xf numFmtId="0" fontId="15" fillId="7" borderId="6" xfId="3" applyFont="1" applyFill="1" applyBorder="1" applyAlignment="1">
      <alignment horizontal="center" vertical="center"/>
    </xf>
    <xf numFmtId="0" fontId="15" fillId="7" borderId="6" xfId="4" applyFont="1" applyFill="1" applyBorder="1" applyAlignment="1">
      <alignment vertical="center" wrapText="1"/>
    </xf>
    <xf numFmtId="164" fontId="15" fillId="7" borderId="6" xfId="1" applyNumberFormat="1" applyFont="1" applyFill="1" applyBorder="1" applyAlignment="1" applyProtection="1">
      <alignment vertical="center"/>
      <protection hidden="1"/>
    </xf>
    <xf numFmtId="0" fontId="17" fillId="7" borderId="6" xfId="3" applyFont="1" applyFill="1" applyBorder="1" applyAlignment="1">
      <alignment vertical="center"/>
    </xf>
    <xf numFmtId="0" fontId="16" fillId="7" borderId="6" xfId="3" applyFont="1" applyFill="1" applyBorder="1" applyAlignment="1">
      <alignment horizontal="center" vertical="center"/>
    </xf>
    <xf numFmtId="0" fontId="16" fillId="7" borderId="6" xfId="3" applyFont="1" applyFill="1" applyBorder="1" applyAlignment="1">
      <alignment vertical="center" wrapText="1"/>
    </xf>
    <xf numFmtId="164" fontId="16" fillId="7" borderId="6" xfId="1" applyNumberFormat="1" applyFont="1" applyFill="1" applyBorder="1" applyAlignment="1" applyProtection="1">
      <alignment vertical="center"/>
      <protection locked="0"/>
    </xf>
    <xf numFmtId="0" fontId="16" fillId="7" borderId="6" xfId="4" applyFont="1" applyFill="1" applyBorder="1" applyAlignment="1">
      <alignment vertical="center" wrapText="1"/>
    </xf>
    <xf numFmtId="0" fontId="17" fillId="0" borderId="6" xfId="3" applyFont="1" applyBorder="1" applyAlignment="1">
      <alignment vertical="center"/>
    </xf>
    <xf numFmtId="0" fontId="16" fillId="0" borderId="6" xfId="3" applyFont="1" applyBorder="1" applyAlignment="1">
      <alignment horizontal="center" vertical="center"/>
    </xf>
    <xf numFmtId="0" fontId="16" fillId="0" borderId="6" xfId="4" applyFont="1" applyBorder="1" applyAlignment="1">
      <alignment vertical="center" wrapText="1"/>
    </xf>
    <xf numFmtId="0" fontId="16" fillId="7" borderId="6" xfId="4" applyFont="1" applyFill="1" applyBorder="1" applyAlignment="1" applyProtection="1">
      <alignment vertical="center" wrapText="1"/>
      <protection locked="0"/>
    </xf>
    <xf numFmtId="0" fontId="15" fillId="7" borderId="6" xfId="3" applyFont="1" applyFill="1" applyBorder="1" applyAlignment="1">
      <alignment vertical="center" wrapText="1"/>
    </xf>
    <xf numFmtId="164" fontId="15" fillId="7" borderId="6" xfId="1" applyNumberFormat="1" applyFont="1" applyFill="1" applyBorder="1" applyAlignment="1" applyProtection="1">
      <alignment vertical="center"/>
      <protection locked="0"/>
    </xf>
    <xf numFmtId="164" fontId="15" fillId="7" borderId="6" xfId="1" applyNumberFormat="1" applyFont="1" applyFill="1" applyBorder="1" applyAlignment="1" applyProtection="1">
      <alignment vertical="center"/>
    </xf>
    <xf numFmtId="164" fontId="16" fillId="7" borderId="6" xfId="1" applyNumberFormat="1" applyFont="1" applyFill="1" applyBorder="1" applyAlignment="1" applyProtection="1">
      <alignment vertical="center"/>
      <protection hidden="1"/>
    </xf>
    <xf numFmtId="0" fontId="16" fillId="7" borderId="6" xfId="3" applyFont="1" applyFill="1" applyBorder="1" applyAlignment="1">
      <alignment horizontal="center" vertical="center" wrapText="1"/>
    </xf>
    <xf numFmtId="0" fontId="15" fillId="7" borderId="6" xfId="3" applyFont="1" applyFill="1" applyBorder="1" applyAlignment="1">
      <alignment vertical="center"/>
    </xf>
    <xf numFmtId="0" fontId="16" fillId="7" borderId="6" xfId="3" applyFont="1" applyFill="1" applyBorder="1" applyAlignment="1">
      <alignment vertical="center"/>
    </xf>
    <xf numFmtId="164" fontId="15" fillId="12" borderId="6" xfId="1" applyNumberFormat="1" applyFont="1" applyFill="1" applyBorder="1" applyAlignment="1" applyProtection="1">
      <alignment horizontal="right" vertical="center"/>
      <protection hidden="1"/>
    </xf>
    <xf numFmtId="164" fontId="16" fillId="7" borderId="6" xfId="1" applyNumberFormat="1" applyFont="1" applyFill="1" applyBorder="1" applyAlignment="1" applyProtection="1">
      <alignment vertical="center"/>
    </xf>
    <xf numFmtId="164" fontId="15" fillId="13" borderId="6" xfId="1" applyNumberFormat="1" applyFont="1" applyFill="1" applyBorder="1" applyAlignment="1" applyProtection="1">
      <alignment horizontal="right" vertical="center"/>
      <protection hidden="1"/>
    </xf>
    <xf numFmtId="164" fontId="16" fillId="7" borderId="13" xfId="1" applyNumberFormat="1" applyFont="1" applyFill="1" applyBorder="1" applyAlignment="1" applyProtection="1">
      <alignment vertical="center"/>
      <protection hidden="1"/>
    </xf>
    <xf numFmtId="164" fontId="16" fillId="3" borderId="13" xfId="1" applyNumberFormat="1" applyFont="1" applyFill="1" applyBorder="1" applyAlignment="1" applyProtection="1">
      <alignment horizontal="right" vertical="center"/>
      <protection hidden="1"/>
    </xf>
    <xf numFmtId="164" fontId="15" fillId="12" borderId="6" xfId="1" applyNumberFormat="1" applyFont="1" applyFill="1" applyBorder="1" applyAlignment="1" applyProtection="1">
      <alignment vertical="top"/>
    </xf>
    <xf numFmtId="43" fontId="17" fillId="7" borderId="13" xfId="7" applyFont="1" applyFill="1" applyBorder="1" applyProtection="1">
      <protection locked="0"/>
    </xf>
    <xf numFmtId="0" fontId="16" fillId="14" borderId="6" xfId="3" applyFont="1" applyFill="1" applyBorder="1" applyAlignment="1">
      <alignment vertical="top"/>
    </xf>
    <xf numFmtId="43" fontId="15" fillId="12" borderId="6" xfId="7" applyFont="1" applyFill="1" applyBorder="1" applyAlignment="1">
      <alignment vertical="top"/>
    </xf>
    <xf numFmtId="0" fontId="17" fillId="0" borderId="6" xfId="3" applyFont="1" applyBorder="1" applyAlignment="1">
      <alignment vertical="top"/>
    </xf>
    <xf numFmtId="0" fontId="16" fillId="0" borderId="6" xfId="3" applyFont="1" applyBorder="1" applyAlignment="1">
      <alignment horizontal="center" vertical="top"/>
    </xf>
    <xf numFmtId="0" fontId="16" fillId="0" borderId="6" xfId="4" applyFont="1" applyBorder="1" applyAlignment="1">
      <alignment vertical="top"/>
    </xf>
    <xf numFmtId="164" fontId="16" fillId="0" borderId="6" xfId="1" applyNumberFormat="1" applyFont="1" applyFill="1" applyBorder="1" applyAlignment="1" applyProtection="1">
      <alignment vertical="top"/>
      <protection hidden="1"/>
    </xf>
    <xf numFmtId="164" fontId="16" fillId="0" borderId="6" xfId="1" applyNumberFormat="1" applyFont="1" applyFill="1" applyBorder="1" applyAlignment="1" applyProtection="1">
      <alignment vertical="top"/>
      <protection locked="0"/>
    </xf>
    <xf numFmtId="164" fontId="16" fillId="0" borderId="6" xfId="1" applyNumberFormat="1" applyFont="1" applyFill="1" applyBorder="1" applyAlignment="1" applyProtection="1">
      <alignment vertical="top"/>
    </xf>
    <xf numFmtId="164" fontId="16" fillId="0" borderId="6" xfId="1" applyNumberFormat="1" applyFont="1" applyFill="1" applyBorder="1" applyAlignment="1" applyProtection="1">
      <alignment horizontal="right" vertical="top"/>
    </xf>
    <xf numFmtId="164" fontId="16" fillId="0" borderId="6" xfId="1" applyNumberFormat="1" applyFont="1" applyFill="1" applyBorder="1" applyAlignment="1" applyProtection="1">
      <alignment horizontal="right" vertical="top"/>
      <protection hidden="1"/>
    </xf>
    <xf numFmtId="0" fontId="16" fillId="0" borderId="6" xfId="3" applyFont="1" applyBorder="1" applyAlignment="1">
      <alignment vertical="top"/>
    </xf>
    <xf numFmtId="164" fontId="2" fillId="7" borderId="0" xfId="4" applyNumberFormat="1" applyFill="1"/>
    <xf numFmtId="4" fontId="4" fillId="7" borderId="0" xfId="2" applyNumberFormat="1" applyFill="1" applyProtection="1">
      <protection locked="0"/>
    </xf>
    <xf numFmtId="166" fontId="4" fillId="7" borderId="0" xfId="2" applyNumberFormat="1" applyFill="1" applyProtection="1">
      <protection locked="0"/>
    </xf>
    <xf numFmtId="164" fontId="16" fillId="0" borderId="6" xfId="1" applyNumberFormat="1" applyFont="1" applyFill="1" applyBorder="1" applyAlignment="1" applyProtection="1">
      <alignment vertical="center"/>
      <protection locked="0"/>
    </xf>
    <xf numFmtId="164" fontId="15" fillId="0" borderId="6" xfId="1" applyNumberFormat="1" applyFont="1" applyFill="1" applyBorder="1" applyAlignment="1" applyProtection="1">
      <alignment vertical="top"/>
      <protection hidden="1"/>
    </xf>
    <xf numFmtId="0" fontId="7" fillId="8" borderId="12" xfId="0" applyFont="1" applyFill="1" applyBorder="1" applyAlignment="1">
      <alignment horizontal="left"/>
    </xf>
    <xf numFmtId="0" fontId="15" fillId="0" borderId="3" xfId="0" applyFont="1" applyBorder="1" applyAlignment="1">
      <alignment horizontal="center"/>
    </xf>
    <xf numFmtId="0" fontId="15" fillId="0" borderId="0" xfId="0" applyFont="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3" fillId="0" borderId="3" xfId="0" applyFont="1" applyBorder="1" applyAlignment="1">
      <alignment horizontal="center"/>
    </xf>
    <xf numFmtId="0" fontId="23" fillId="0" borderId="0" xfId="0" applyFont="1" applyAlignment="1">
      <alignment horizontal="center"/>
    </xf>
    <xf numFmtId="0" fontId="7" fillId="0" borderId="9" xfId="0" applyFont="1" applyBorder="1" applyAlignment="1">
      <alignment horizontal="center"/>
    </xf>
    <xf numFmtId="0" fontId="7" fillId="0" borderId="0" xfId="0" applyFont="1" applyAlignment="1">
      <alignment horizontal="center"/>
    </xf>
    <xf numFmtId="0" fontId="7" fillId="4" borderId="0" xfId="0" applyFont="1" applyFill="1" applyAlignment="1">
      <alignment horizontal="left"/>
    </xf>
    <xf numFmtId="0" fontId="19" fillId="9" borderId="4" xfId="3" applyFont="1" applyFill="1" applyBorder="1" applyAlignment="1">
      <alignment horizontal="center" textRotation="90"/>
    </xf>
    <xf numFmtId="0" fontId="7" fillId="4" borderId="10" xfId="0" applyFont="1" applyFill="1" applyBorder="1" applyAlignment="1">
      <alignment horizontal="left"/>
    </xf>
    <xf numFmtId="0" fontId="7" fillId="8" borderId="0" xfId="0" applyFont="1" applyFill="1" applyAlignment="1">
      <alignment horizontal="left"/>
    </xf>
    <xf numFmtId="0" fontId="7" fillId="8" borderId="10" xfId="0" applyFont="1" applyFill="1" applyBorder="1" applyAlignment="1">
      <alignment horizontal="left"/>
    </xf>
    <xf numFmtId="0" fontId="12" fillId="9" borderId="4" xfId="0" applyFont="1" applyFill="1" applyBorder="1" applyAlignment="1">
      <alignment horizontal="center" vertical="center" wrapText="1"/>
    </xf>
    <xf numFmtId="0" fontId="19" fillId="9" borderId="5" xfId="3" applyFont="1" applyFill="1" applyBorder="1" applyAlignment="1">
      <alignment horizontal="center" vertical="center"/>
    </xf>
    <xf numFmtId="0" fontId="19" fillId="9" borderId="11" xfId="3" applyFont="1" applyFill="1" applyBorder="1" applyAlignment="1">
      <alignment horizontal="center" vertical="center"/>
    </xf>
    <xf numFmtId="0" fontId="19" fillId="9" borderId="5" xfId="3" applyFont="1" applyFill="1" applyBorder="1" applyAlignment="1">
      <alignment horizontal="center" vertical="center" wrapText="1"/>
    </xf>
    <xf numFmtId="0" fontId="19" fillId="9" borderId="11" xfId="3" applyFont="1" applyFill="1" applyBorder="1" applyAlignment="1">
      <alignment horizontal="center" vertical="center" wrapText="1"/>
    </xf>
    <xf numFmtId="0" fontId="12" fillId="9" borderId="4" xfId="0" applyFont="1" applyFill="1" applyBorder="1" applyAlignment="1">
      <alignment horizontal="center" vertical="center"/>
    </xf>
    <xf numFmtId="0" fontId="19" fillId="9" borderId="4" xfId="3" applyFont="1" applyFill="1" applyBorder="1" applyAlignment="1">
      <alignment horizontal="center" vertic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14"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7" fillId="0" borderId="10"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0"/>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500-000017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00000000-0008-0000-0500-00001A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00000000-0008-0000-0500-00001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0000000-0008-0000-0500-00001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00000000-0008-0000-0500-00001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00000000-0008-0000-0500-00001F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00000000-0008-0000-0500-000021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00000000-0008-0000-0500-000023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00000000-0008-0000-0500-000025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00000000-0008-0000-0500-00002600000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00000000-0008-0000-0500-000027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00000000-0008-0000-0500-000029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00000000-0008-0000-0500-00002B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00000000-0008-0000-0500-00002C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00000000-0008-0000-0500-00002D00000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00000000-0008-0000-0600-000014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00000000-0008-0000-0600-000015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0000000-0008-0000-0600-000016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0000000-0008-0000-0600-000017000000}"/>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00000000-0008-0000-0600-000018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00000000-0008-0000-0600-00001A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00000000-0008-0000-0600-00001B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00000000-0008-0000-0600-00001C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000000-0008-0000-0600-00001D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00000000-0008-0000-0600-00001E00000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18" t="s">
        <v>917</v>
      </c>
      <c r="C2" s="218"/>
      <c r="D2" s="218"/>
      <c r="E2" s="218" t="s">
        <v>880</v>
      </c>
      <c r="F2" s="218" t="s">
        <v>897</v>
      </c>
      <c r="G2" s="218"/>
    </row>
    <row r="3" spans="2:7" x14ac:dyDescent="0.2">
      <c r="B3" s="218" t="s">
        <v>918</v>
      </c>
      <c r="C3" s="218"/>
      <c r="D3" s="218"/>
      <c r="E3" s="218" t="s">
        <v>881</v>
      </c>
      <c r="F3" s="218" t="s">
        <v>898</v>
      </c>
      <c r="G3" s="218"/>
    </row>
    <row r="4" spans="2:7" x14ac:dyDescent="0.2">
      <c r="B4" s="218" t="s">
        <v>919</v>
      </c>
      <c r="C4" s="218"/>
      <c r="D4" s="218"/>
      <c r="E4" s="218" t="s">
        <v>882</v>
      </c>
      <c r="F4" s="218" t="s">
        <v>899</v>
      </c>
      <c r="G4" s="218"/>
    </row>
    <row r="5" spans="2:7" x14ac:dyDescent="0.2">
      <c r="B5" s="218" t="s">
        <v>920</v>
      </c>
      <c r="C5" s="218"/>
      <c r="D5" s="218"/>
      <c r="E5" s="218" t="s">
        <v>883</v>
      </c>
      <c r="F5" s="218" t="s">
        <v>900</v>
      </c>
      <c r="G5" s="218"/>
    </row>
    <row r="6" spans="2:7" x14ac:dyDescent="0.2">
      <c r="B6" s="218" t="s">
        <v>921</v>
      </c>
      <c r="C6" s="218"/>
      <c r="D6" s="218"/>
      <c r="E6" s="218" t="s">
        <v>884</v>
      </c>
      <c r="F6" s="218" t="s">
        <v>901</v>
      </c>
      <c r="G6" s="218"/>
    </row>
    <row r="7" spans="2:7" x14ac:dyDescent="0.2">
      <c r="B7" s="218" t="s">
        <v>922</v>
      </c>
      <c r="C7" s="218"/>
      <c r="D7" s="218"/>
      <c r="E7" s="218" t="s">
        <v>885</v>
      </c>
      <c r="F7" s="218" t="s">
        <v>902</v>
      </c>
      <c r="G7" s="218"/>
    </row>
    <row r="8" spans="2:7" x14ac:dyDescent="0.2">
      <c r="B8" s="218" t="s">
        <v>923</v>
      </c>
      <c r="C8" s="218"/>
      <c r="D8" s="218"/>
      <c r="E8" s="218" t="s">
        <v>886</v>
      </c>
      <c r="F8" s="218" t="s">
        <v>903</v>
      </c>
      <c r="G8" s="218"/>
    </row>
    <row r="9" spans="2:7" x14ac:dyDescent="0.2">
      <c r="B9" s="218" t="s">
        <v>924</v>
      </c>
      <c r="C9" s="218"/>
      <c r="D9" s="218"/>
      <c r="E9" s="218" t="s">
        <v>887</v>
      </c>
      <c r="F9" s="218" t="s">
        <v>904</v>
      </c>
      <c r="G9" s="218"/>
    </row>
    <row r="10" spans="2:7" x14ac:dyDescent="0.2">
      <c r="B10" s="218" t="s">
        <v>925</v>
      </c>
      <c r="C10" s="218"/>
      <c r="D10" s="218"/>
      <c r="E10" s="218" t="s">
        <v>888</v>
      </c>
      <c r="F10" s="218" t="s">
        <v>905</v>
      </c>
      <c r="G10" s="218"/>
    </row>
    <row r="11" spans="2:7" x14ac:dyDescent="0.2">
      <c r="B11" s="218" t="s">
        <v>926</v>
      </c>
      <c r="C11" s="218"/>
      <c r="D11" s="218"/>
      <c r="E11" s="218" t="s">
        <v>889</v>
      </c>
      <c r="F11" s="218" t="s">
        <v>906</v>
      </c>
      <c r="G11" s="218"/>
    </row>
    <row r="12" spans="2:7" x14ac:dyDescent="0.2">
      <c r="B12" s="218"/>
      <c r="C12" s="218"/>
      <c r="D12" s="218"/>
      <c r="E12" s="218" t="s">
        <v>890</v>
      </c>
      <c r="F12" s="218" t="s">
        <v>907</v>
      </c>
      <c r="G12" s="218"/>
    </row>
    <row r="13" spans="2:7" x14ac:dyDescent="0.2">
      <c r="B13" s="218"/>
      <c r="C13" s="218"/>
      <c r="D13" s="218"/>
      <c r="E13" s="218" t="s">
        <v>891</v>
      </c>
      <c r="F13" s="218" t="s">
        <v>908</v>
      </c>
      <c r="G13" s="218"/>
    </row>
    <row r="14" spans="2:7" x14ac:dyDescent="0.2">
      <c r="B14" s="218"/>
      <c r="C14" s="218"/>
      <c r="D14" s="218"/>
      <c r="E14" s="218" t="s">
        <v>892</v>
      </c>
      <c r="F14" s="218" t="s">
        <v>909</v>
      </c>
      <c r="G14" s="218"/>
    </row>
    <row r="15" spans="2:7" x14ac:dyDescent="0.2">
      <c r="B15" s="218"/>
      <c r="C15" s="218"/>
      <c r="D15" s="218"/>
      <c r="E15" s="218" t="s">
        <v>893</v>
      </c>
      <c r="F15" s="218" t="s">
        <v>910</v>
      </c>
      <c r="G15" s="218"/>
    </row>
    <row r="16" spans="2:7" x14ac:dyDescent="0.2">
      <c r="B16" s="218"/>
      <c r="C16" s="218"/>
      <c r="D16" s="218"/>
      <c r="E16" s="218" t="s">
        <v>894</v>
      </c>
      <c r="F16" s="218" t="s">
        <v>911</v>
      </c>
      <c r="G16" s="218"/>
    </row>
    <row r="17" spans="2:7" x14ac:dyDescent="0.2">
      <c r="B17" s="218"/>
      <c r="C17" s="218"/>
      <c r="D17" s="218"/>
      <c r="E17" s="218" t="s">
        <v>895</v>
      </c>
      <c r="F17" s="218" t="s">
        <v>912</v>
      </c>
      <c r="G17" s="218"/>
    </row>
    <row r="18" spans="2:7" x14ac:dyDescent="0.2">
      <c r="B18" s="218"/>
      <c r="C18" s="218"/>
      <c r="D18" s="218"/>
      <c r="E18" s="218" t="s">
        <v>896</v>
      </c>
      <c r="F18" s="218" t="s">
        <v>913</v>
      </c>
      <c r="G18" s="218"/>
    </row>
    <row r="19" spans="2:7" x14ac:dyDescent="0.2">
      <c r="B19" s="218"/>
      <c r="C19" s="218"/>
      <c r="D19" s="218"/>
      <c r="E19" s="218" t="s">
        <v>175</v>
      </c>
      <c r="F19" s="218" t="s">
        <v>914</v>
      </c>
      <c r="G19" s="218"/>
    </row>
    <row r="20" spans="2:7" x14ac:dyDescent="0.2">
      <c r="B20" s="218"/>
      <c r="C20" s="218"/>
      <c r="D20" s="218"/>
      <c r="E20" s="218" t="s">
        <v>5</v>
      </c>
      <c r="F20" s="218" t="s">
        <v>915</v>
      </c>
      <c r="G20" s="218"/>
    </row>
    <row r="21" spans="2:7" x14ac:dyDescent="0.2">
      <c r="B21" s="218"/>
      <c r="C21" s="218"/>
      <c r="D21" s="218"/>
      <c r="E21" s="218"/>
      <c r="F21" s="218" t="s">
        <v>916</v>
      </c>
      <c r="G21" s="218"/>
    </row>
    <row r="22" spans="2:7" x14ac:dyDescent="0.2">
      <c r="B22" s="218"/>
      <c r="C22" s="218"/>
      <c r="D22" s="218"/>
      <c r="E22" s="218"/>
      <c r="F22" s="218"/>
      <c r="G22" s="2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C19" workbookViewId="0">
      <selection activeCell="H6" sqref="H6"/>
    </sheetView>
  </sheetViews>
  <sheetFormatPr baseColWidth="10" defaultColWidth="11.42578125" defaultRowHeight="15" x14ac:dyDescent="0.25"/>
  <cols>
    <col min="1" max="1" width="5.85546875" style="7" customWidth="1"/>
    <col min="2" max="2" width="5.7109375" style="7" customWidth="1"/>
    <col min="3" max="3" width="5.5703125" style="7" customWidth="1"/>
    <col min="4" max="4" width="5.7109375" style="7" customWidth="1"/>
    <col min="5" max="5" width="46.42578125" style="7" customWidth="1"/>
    <col min="6" max="6" width="13.7109375" style="7" customWidth="1"/>
    <col min="7" max="7" width="11.42578125" style="7"/>
    <col min="8" max="50" width="11.42578125" style="45"/>
  </cols>
  <sheetData>
    <row r="1" spans="1:7" ht="12.75" x14ac:dyDescent="0.2">
      <c r="A1" s="341" t="e">
        <f>+#REF!</f>
        <v>#REF!</v>
      </c>
      <c r="B1" s="342"/>
      <c r="C1" s="342"/>
      <c r="D1" s="342"/>
      <c r="E1" s="342"/>
      <c r="F1" s="342"/>
      <c r="G1" s="342"/>
    </row>
    <row r="2" spans="1:7" ht="15.75" x14ac:dyDescent="0.25">
      <c r="A2" s="343" t="e">
        <f>+#REF!</f>
        <v>#REF!</v>
      </c>
      <c r="B2" s="344"/>
      <c r="C2" s="344"/>
      <c r="D2" s="344"/>
      <c r="E2" s="344"/>
      <c r="F2" s="344"/>
      <c r="G2" s="344"/>
    </row>
    <row r="3" spans="1:7" x14ac:dyDescent="0.25">
      <c r="A3" s="345" t="e">
        <f>+#REF!</f>
        <v>#REF!</v>
      </c>
      <c r="B3" s="346"/>
      <c r="C3" s="346"/>
      <c r="D3" s="346"/>
      <c r="E3" s="346"/>
      <c r="F3" s="346"/>
      <c r="G3" s="346"/>
    </row>
    <row r="4" spans="1:7" ht="12.75" x14ac:dyDescent="0.2">
      <c r="A4" s="347" t="s">
        <v>26</v>
      </c>
      <c r="B4" s="348"/>
      <c r="C4" s="348"/>
      <c r="D4" s="348"/>
      <c r="E4" s="348"/>
      <c r="F4" s="348"/>
      <c r="G4" s="348"/>
    </row>
    <row r="5" spans="1:7" ht="12.75" x14ac:dyDescent="0.2">
      <c r="A5" s="347" t="e">
        <f>+#REF!</f>
        <v>#REF!</v>
      </c>
      <c r="B5" s="348"/>
      <c r="C5" s="348"/>
      <c r="D5" s="348"/>
      <c r="E5" s="348"/>
      <c r="F5" s="348"/>
      <c r="G5" s="348"/>
    </row>
    <row r="6" spans="1:7" ht="12.75" x14ac:dyDescent="0.2">
      <c r="A6" s="5" t="s">
        <v>193</v>
      </c>
      <c r="B6" s="4"/>
      <c r="C6" s="4"/>
      <c r="D6" s="4"/>
      <c r="E6" s="349" t="e">
        <f>+#REF!</f>
        <v>#REF!</v>
      </c>
      <c r="F6" s="349"/>
      <c r="G6" s="349"/>
    </row>
    <row r="7" spans="1:7" ht="12.75" x14ac:dyDescent="0.2">
      <c r="A7" s="8" t="s">
        <v>879</v>
      </c>
      <c r="B7" s="9"/>
      <c r="C7" s="9"/>
      <c r="D7" s="6"/>
      <c r="E7" s="340" t="e">
        <f>+#REF!</f>
        <v>#REF!</v>
      </c>
      <c r="F7" s="340"/>
      <c r="G7" s="340"/>
    </row>
    <row r="8" spans="1:7" ht="48" customHeight="1" x14ac:dyDescent="0.2">
      <c r="A8" s="219" t="s">
        <v>927</v>
      </c>
      <c r="B8" s="219" t="s">
        <v>928</v>
      </c>
      <c r="C8" s="219" t="s">
        <v>3</v>
      </c>
      <c r="D8" s="219" t="s">
        <v>7</v>
      </c>
      <c r="E8" s="220" t="s">
        <v>194</v>
      </c>
      <c r="F8" s="239" t="s">
        <v>202</v>
      </c>
      <c r="G8" s="239" t="s">
        <v>6</v>
      </c>
    </row>
    <row r="9" spans="1:7" ht="12.75" x14ac:dyDescent="0.2">
      <c r="A9" s="221">
        <v>3</v>
      </c>
      <c r="B9" s="222"/>
      <c r="C9" s="222"/>
      <c r="D9" s="222"/>
      <c r="E9" s="223" t="s">
        <v>195</v>
      </c>
      <c r="F9" s="240">
        <f>+F10</f>
        <v>4000000</v>
      </c>
      <c r="G9" s="241">
        <f>G10</f>
        <v>0.3324840955297792</v>
      </c>
    </row>
    <row r="10" spans="1:7" ht="12.75" x14ac:dyDescent="0.2">
      <c r="A10" s="224"/>
      <c r="B10" s="224">
        <v>31</v>
      </c>
      <c r="C10" s="225"/>
      <c r="D10" s="225"/>
      <c r="E10" s="226" t="s">
        <v>929</v>
      </c>
      <c r="F10" s="242">
        <f>SUM(F11:F11)</f>
        <v>4000000</v>
      </c>
      <c r="G10" s="243">
        <f>G11</f>
        <v>0.3324840955297792</v>
      </c>
    </row>
    <row r="11" spans="1:7" ht="12.75" x14ac:dyDescent="0.2">
      <c r="A11" s="227"/>
      <c r="B11" s="227"/>
      <c r="C11" s="227">
        <v>312</v>
      </c>
      <c r="D11" s="228"/>
      <c r="E11" s="229" t="s">
        <v>930</v>
      </c>
      <c r="F11" s="244">
        <v>4000000</v>
      </c>
      <c r="G11" s="245">
        <f>IFERROR(F11/$F$31*100,"0.00")</f>
        <v>0.3324840955297792</v>
      </c>
    </row>
    <row r="12" spans="1:7" ht="12.75" x14ac:dyDescent="0.2">
      <c r="A12" s="230">
        <v>4</v>
      </c>
      <c r="B12" s="231"/>
      <c r="C12" s="231"/>
      <c r="D12" s="231"/>
      <c r="E12" s="232" t="s">
        <v>931</v>
      </c>
      <c r="F12" s="246">
        <f>+F13+F19</f>
        <v>999960000</v>
      </c>
      <c r="G12" s="246">
        <f>G13+G19</f>
        <v>83.117699041489487</v>
      </c>
    </row>
    <row r="13" spans="1:7" ht="12.75" x14ac:dyDescent="0.2">
      <c r="A13" s="224"/>
      <c r="B13" s="224">
        <v>41</v>
      </c>
      <c r="C13" s="1"/>
      <c r="D13" s="225"/>
      <c r="E13" s="233" t="s">
        <v>227</v>
      </c>
      <c r="F13" s="242">
        <f>SUM(F15:F18)</f>
        <v>939960000</v>
      </c>
      <c r="G13" s="247">
        <f>SUM(G15:G18)</f>
        <v>78.130437608542806</v>
      </c>
    </row>
    <row r="14" spans="1:7" ht="24" x14ac:dyDescent="0.2">
      <c r="A14" s="224"/>
      <c r="B14" s="224"/>
      <c r="C14" s="224">
        <v>413</v>
      </c>
      <c r="D14" s="225"/>
      <c r="E14" s="233" t="s">
        <v>932</v>
      </c>
      <c r="F14" s="242">
        <f>SUM(F16:F19)</f>
        <v>213360000</v>
      </c>
      <c r="G14" s="247">
        <f>SUM(G16:G19)</f>
        <v>17.734701655558421</v>
      </c>
    </row>
    <row r="15" spans="1:7" ht="12.75" x14ac:dyDescent="0.2">
      <c r="A15" s="227"/>
      <c r="B15" s="227"/>
      <c r="C15" s="227">
        <v>413</v>
      </c>
      <c r="D15" s="228" t="s">
        <v>933</v>
      </c>
      <c r="E15" s="229" t="s">
        <v>244</v>
      </c>
      <c r="F15" s="244">
        <v>786600000</v>
      </c>
      <c r="G15" s="245">
        <f>IFERROR(F15/$F$31*100,"0.00")</f>
        <v>65.382997385931077</v>
      </c>
    </row>
    <row r="16" spans="1:7" ht="12.75" x14ac:dyDescent="0.2">
      <c r="A16" s="227"/>
      <c r="B16" s="227"/>
      <c r="C16" s="227">
        <v>413</v>
      </c>
      <c r="D16" s="228" t="s">
        <v>934</v>
      </c>
      <c r="E16" s="229" t="s">
        <v>196</v>
      </c>
      <c r="F16" s="244">
        <v>90000000</v>
      </c>
      <c r="G16" s="245">
        <f>IFERROR(F16/$F$31*100,"0.00")</f>
        <v>7.4808921494200318</v>
      </c>
    </row>
    <row r="17" spans="1:7" ht="12.75" x14ac:dyDescent="0.2">
      <c r="A17" s="227"/>
      <c r="B17" s="227"/>
      <c r="C17" s="227">
        <v>413</v>
      </c>
      <c r="D17" s="228" t="s">
        <v>935</v>
      </c>
      <c r="E17" s="229" t="s">
        <v>936</v>
      </c>
      <c r="F17" s="244">
        <v>63360000</v>
      </c>
      <c r="G17" s="245">
        <f>IFERROR(F17/$F$31*100,"0.00")</f>
        <v>5.2665480731917018</v>
      </c>
    </row>
    <row r="18" spans="1:7" ht="24" x14ac:dyDescent="0.2">
      <c r="A18" s="227"/>
      <c r="B18" s="227"/>
      <c r="C18" s="227">
        <v>414</v>
      </c>
      <c r="D18" s="228"/>
      <c r="E18" s="234" t="s">
        <v>937</v>
      </c>
      <c r="F18" s="244">
        <v>0</v>
      </c>
      <c r="G18" s="245">
        <f>IFERROR(F18/$F$31*100,"0.00")</f>
        <v>0</v>
      </c>
    </row>
    <row r="19" spans="1:7" ht="12.75" x14ac:dyDescent="0.2">
      <c r="A19" s="224"/>
      <c r="B19" s="224">
        <v>42</v>
      </c>
      <c r="C19" s="224"/>
      <c r="D19" s="225"/>
      <c r="E19" s="226" t="s">
        <v>938</v>
      </c>
      <c r="F19" s="242">
        <f>SUM(F21:F22)</f>
        <v>60000000</v>
      </c>
      <c r="G19" s="247">
        <f>G21+G22</f>
        <v>4.9872614329466884</v>
      </c>
    </row>
    <row r="20" spans="1:7" ht="24" x14ac:dyDescent="0.2">
      <c r="A20" s="224"/>
      <c r="B20" s="224"/>
      <c r="C20" s="224">
        <v>423</v>
      </c>
      <c r="D20" s="225"/>
      <c r="E20" s="226" t="s">
        <v>939</v>
      </c>
      <c r="F20" s="242">
        <f>+F21+F22</f>
        <v>60000000</v>
      </c>
      <c r="G20" s="245">
        <f>+G21+G22</f>
        <v>4.9872614329466884</v>
      </c>
    </row>
    <row r="21" spans="1:7" ht="12.75" x14ac:dyDescent="0.2">
      <c r="A21" s="227"/>
      <c r="B21" s="227"/>
      <c r="C21" s="227">
        <v>423</v>
      </c>
      <c r="D21" s="228" t="s">
        <v>933</v>
      </c>
      <c r="E21" s="229" t="s">
        <v>245</v>
      </c>
      <c r="F21" s="244">
        <v>60000000</v>
      </c>
      <c r="G21" s="245">
        <f>IFERROR(F21/$F$31*100,"0.00")</f>
        <v>4.9872614329466884</v>
      </c>
    </row>
    <row r="22" spans="1:7" ht="12.75" x14ac:dyDescent="0.2">
      <c r="A22" s="227"/>
      <c r="B22" s="227"/>
      <c r="C22" s="227">
        <v>423</v>
      </c>
      <c r="D22" s="228" t="s">
        <v>934</v>
      </c>
      <c r="E22" s="229" t="s">
        <v>246</v>
      </c>
      <c r="F22" s="244">
        <v>0</v>
      </c>
      <c r="G22" s="245">
        <f>IFERROR(F22/$F$31*100,"0.00")</f>
        <v>0</v>
      </c>
    </row>
    <row r="23" spans="1:7" ht="12.75" x14ac:dyDescent="0.2">
      <c r="A23" s="230">
        <v>5</v>
      </c>
      <c r="B23" s="231"/>
      <c r="C23" s="231"/>
      <c r="D23" s="231"/>
      <c r="E23" s="232" t="s">
        <v>940</v>
      </c>
      <c r="F23" s="246">
        <f>+F24</f>
        <v>199105065.00000003</v>
      </c>
      <c r="G23" s="246">
        <f>G24</f>
        <v>16.54981686298072</v>
      </c>
    </row>
    <row r="24" spans="1:7" ht="12.75" x14ac:dyDescent="0.2">
      <c r="A24" s="224"/>
      <c r="B24" s="224">
        <v>51</v>
      </c>
      <c r="C24" s="224"/>
      <c r="D24" s="225"/>
      <c r="E24" s="233" t="s">
        <v>941</v>
      </c>
      <c r="F24" s="242">
        <f>F25</f>
        <v>199105065.00000003</v>
      </c>
      <c r="G24" s="245">
        <f>G25</f>
        <v>16.54981686298072</v>
      </c>
    </row>
    <row r="25" spans="1:7" ht="12.75" x14ac:dyDescent="0.2">
      <c r="A25" s="224"/>
      <c r="B25" s="224"/>
      <c r="C25" s="224">
        <v>512</v>
      </c>
      <c r="D25" s="225"/>
      <c r="E25" s="233" t="s">
        <v>942</v>
      </c>
      <c r="F25" s="242">
        <f>F26</f>
        <v>199105065.00000003</v>
      </c>
      <c r="G25" s="245">
        <f>G26</f>
        <v>16.54981686298072</v>
      </c>
    </row>
    <row r="26" spans="1:7" ht="12.75" x14ac:dyDescent="0.2">
      <c r="A26" s="224"/>
      <c r="B26" s="224"/>
      <c r="C26" s="227">
        <v>512</v>
      </c>
      <c r="D26" s="235" t="s">
        <v>943</v>
      </c>
      <c r="E26" s="236" t="s">
        <v>944</v>
      </c>
      <c r="F26" s="248">
        <f>+F27+F28+F29+F30</f>
        <v>199105065.00000003</v>
      </c>
      <c r="G26" s="245">
        <f>+G27+G28+G29+G30</f>
        <v>16.54981686298072</v>
      </c>
    </row>
    <row r="27" spans="1:7" ht="24" x14ac:dyDescent="0.2">
      <c r="A27" s="228"/>
      <c r="B27" s="227"/>
      <c r="C27" s="227">
        <v>513</v>
      </c>
      <c r="D27" s="228"/>
      <c r="E27" s="236" t="s">
        <v>197</v>
      </c>
      <c r="F27" s="244">
        <v>142221482.56</v>
      </c>
      <c r="G27" s="245">
        <f>IFERROR(F27/$F$31*100,"0.00")</f>
        <v>11.821595248466465</v>
      </c>
    </row>
    <row r="28" spans="1:7" ht="24" x14ac:dyDescent="0.2">
      <c r="A28" s="228"/>
      <c r="B28" s="228"/>
      <c r="C28" s="227">
        <v>512</v>
      </c>
      <c r="D28" s="228"/>
      <c r="E28" s="236" t="s">
        <v>198</v>
      </c>
      <c r="F28" s="244">
        <v>40269893.859999999</v>
      </c>
      <c r="G28" s="245">
        <f>IFERROR(F28/$F$31*100,"0.00")</f>
        <v>3.3472748092805769</v>
      </c>
    </row>
    <row r="29" spans="1:7" ht="24" x14ac:dyDescent="0.2">
      <c r="A29" s="228"/>
      <c r="B29" s="228"/>
      <c r="C29" s="227">
        <v>512</v>
      </c>
      <c r="D29" s="228"/>
      <c r="E29" s="236" t="s">
        <v>199</v>
      </c>
      <c r="F29" s="244">
        <v>14766163.59</v>
      </c>
      <c r="G29" s="245">
        <f>IFERROR(F29/$F$31*100,"0.00")</f>
        <v>1.2273786364164767</v>
      </c>
    </row>
    <row r="30" spans="1:7" ht="12.75" x14ac:dyDescent="0.2">
      <c r="A30" s="228"/>
      <c r="B30" s="228"/>
      <c r="C30" s="227">
        <v>512</v>
      </c>
      <c r="D30" s="228"/>
      <c r="E30" s="236" t="s">
        <v>200</v>
      </c>
      <c r="F30" s="244">
        <v>1847524.99</v>
      </c>
      <c r="G30" s="245">
        <f>IFERROR(F30/$F$31*100,"0.00")</f>
        <v>0.15356816881720359</v>
      </c>
    </row>
    <row r="31" spans="1:7" s="45" customFormat="1" ht="12.75" x14ac:dyDescent="0.2">
      <c r="A31" s="237"/>
      <c r="B31" s="237"/>
      <c r="C31" s="237"/>
      <c r="D31" s="237"/>
      <c r="E31" s="238" t="s">
        <v>201</v>
      </c>
      <c r="F31" s="249">
        <f>+F23+F12+F9</f>
        <v>1203065065</v>
      </c>
      <c r="G31" s="249">
        <f>+G23+G12+G9</f>
        <v>99.999999999999986</v>
      </c>
    </row>
    <row r="32" spans="1:7" s="45" customFormat="1" x14ac:dyDescent="0.25">
      <c r="A32" s="48"/>
      <c r="B32" s="48"/>
      <c r="C32" s="48"/>
      <c r="D32" s="48"/>
      <c r="E32" s="48"/>
      <c r="F32" s="48"/>
      <c r="G32" s="48"/>
    </row>
    <row r="33" spans="1:7" s="45" customFormat="1" x14ac:dyDescent="0.25">
      <c r="A33" s="48"/>
      <c r="B33" s="48"/>
      <c r="C33" s="48"/>
      <c r="D33" s="48"/>
      <c r="E33" s="48"/>
      <c r="F33" s="48"/>
      <c r="G33" s="48"/>
    </row>
    <row r="34" spans="1:7" s="45" customFormat="1" x14ac:dyDescent="0.25">
      <c r="A34" s="48"/>
      <c r="B34" s="48"/>
      <c r="C34" s="48"/>
      <c r="D34" s="48"/>
      <c r="E34" s="48"/>
      <c r="F34" s="48"/>
      <c r="G34" s="48"/>
    </row>
    <row r="35" spans="1:7" s="45" customFormat="1" x14ac:dyDescent="0.25">
      <c r="A35" s="48"/>
      <c r="B35" s="48"/>
      <c r="C35" s="48"/>
      <c r="D35" s="48"/>
      <c r="E35" s="48"/>
      <c r="F35" s="336"/>
      <c r="G35" s="48"/>
    </row>
    <row r="36" spans="1:7" s="45" customFormat="1" x14ac:dyDescent="0.25">
      <c r="A36" s="48"/>
      <c r="B36" s="48"/>
      <c r="C36" s="48"/>
      <c r="D36" s="48"/>
      <c r="E36" s="48"/>
      <c r="F36" s="337"/>
      <c r="G36" s="48"/>
    </row>
    <row r="37" spans="1:7" s="45" customFormat="1" x14ac:dyDescent="0.25">
      <c r="A37" s="48"/>
      <c r="B37" s="48"/>
      <c r="C37" s="48"/>
      <c r="D37" s="48"/>
      <c r="E37" s="48"/>
      <c r="F37" s="48"/>
      <c r="G37" s="48"/>
    </row>
    <row r="38" spans="1:7" s="45" customFormat="1" x14ac:dyDescent="0.25">
      <c r="A38" s="48"/>
      <c r="B38" s="48"/>
      <c r="C38" s="48"/>
      <c r="D38" s="48"/>
      <c r="E38" s="48"/>
      <c r="F38" s="48"/>
      <c r="G38" s="48"/>
    </row>
    <row r="39" spans="1:7" s="45" customFormat="1" x14ac:dyDescent="0.25">
      <c r="A39" s="49"/>
      <c r="B39" s="49"/>
      <c r="C39" s="49"/>
      <c r="D39" s="49"/>
      <c r="E39" s="49"/>
      <c r="F39" s="49"/>
      <c r="G39" s="49"/>
    </row>
    <row r="40" spans="1:7" s="45" customFormat="1" x14ac:dyDescent="0.25">
      <c r="A40" s="49"/>
      <c r="B40" s="49"/>
      <c r="C40" s="49"/>
      <c r="D40" s="49"/>
      <c r="E40" s="49"/>
      <c r="F40" s="49"/>
      <c r="G40" s="49"/>
    </row>
    <row r="41" spans="1:7" s="45" customFormat="1" x14ac:dyDescent="0.25">
      <c r="A41" s="49"/>
      <c r="B41" s="49"/>
      <c r="C41" s="49"/>
      <c r="D41" s="49"/>
      <c r="E41" s="49"/>
      <c r="F41" s="49"/>
      <c r="G41" s="49"/>
    </row>
    <row r="42" spans="1:7" s="45" customFormat="1" x14ac:dyDescent="0.25">
      <c r="A42" s="49"/>
      <c r="B42" s="49"/>
      <c r="C42" s="49"/>
      <c r="D42" s="49"/>
      <c r="E42" s="49"/>
      <c r="F42" s="49"/>
      <c r="G42" s="49"/>
    </row>
    <row r="43" spans="1:7" s="45" customFormat="1" x14ac:dyDescent="0.25">
      <c r="A43" s="49"/>
      <c r="B43" s="49"/>
      <c r="C43" s="49"/>
      <c r="D43" s="49"/>
      <c r="E43" s="49"/>
      <c r="F43" s="49"/>
      <c r="G43" s="49"/>
    </row>
    <row r="44" spans="1:7" s="45" customFormat="1" x14ac:dyDescent="0.25">
      <c r="A44" s="49"/>
      <c r="B44" s="49"/>
      <c r="C44" s="49"/>
      <c r="D44" s="49"/>
      <c r="E44" s="49"/>
      <c r="F44" s="49"/>
      <c r="G44" s="49"/>
    </row>
    <row r="45" spans="1:7" s="45" customFormat="1" x14ac:dyDescent="0.25">
      <c r="A45" s="49"/>
      <c r="B45" s="49"/>
      <c r="C45" s="49"/>
      <c r="D45" s="49"/>
      <c r="E45" s="49"/>
      <c r="F45" s="49"/>
      <c r="G45" s="49"/>
    </row>
    <row r="46" spans="1:7" s="45" customFormat="1" x14ac:dyDescent="0.25">
      <c r="A46" s="49"/>
      <c r="B46" s="49"/>
      <c r="C46" s="49"/>
      <c r="D46" s="49"/>
      <c r="E46" s="49"/>
      <c r="F46" s="49"/>
      <c r="G46" s="49"/>
    </row>
    <row r="47" spans="1:7" s="45" customFormat="1" x14ac:dyDescent="0.25">
      <c r="A47" s="49"/>
      <c r="B47" s="49"/>
      <c r="C47" s="49"/>
      <c r="D47" s="49"/>
      <c r="E47" s="49"/>
      <c r="F47" s="49"/>
      <c r="G47" s="49"/>
    </row>
    <row r="48" spans="1:7" s="45" customFormat="1" x14ac:dyDescent="0.25">
      <c r="A48" s="49"/>
      <c r="B48" s="49"/>
      <c r="C48" s="49"/>
      <c r="D48" s="49"/>
      <c r="E48" s="49"/>
      <c r="F48" s="49"/>
      <c r="G48" s="49"/>
    </row>
    <row r="49" spans="1:7" s="45" customFormat="1" x14ac:dyDescent="0.25">
      <c r="A49" s="49"/>
      <c r="B49" s="49"/>
      <c r="C49" s="49"/>
      <c r="D49" s="49"/>
      <c r="E49" s="49"/>
      <c r="F49" s="49"/>
      <c r="G49" s="49"/>
    </row>
    <row r="50" spans="1:7" s="45" customFormat="1" x14ac:dyDescent="0.25">
      <c r="A50" s="49"/>
      <c r="B50" s="49"/>
      <c r="C50" s="49"/>
      <c r="D50" s="49"/>
      <c r="E50" s="49"/>
      <c r="F50" s="49"/>
      <c r="G50" s="49"/>
    </row>
    <row r="51" spans="1:7" s="45" customFormat="1" x14ac:dyDescent="0.25">
      <c r="A51" s="49"/>
      <c r="B51" s="49"/>
      <c r="C51" s="49"/>
      <c r="D51" s="49"/>
      <c r="E51" s="49"/>
      <c r="F51" s="49"/>
      <c r="G51" s="49"/>
    </row>
    <row r="52" spans="1:7" s="45" customFormat="1" x14ac:dyDescent="0.25">
      <c r="A52" s="49"/>
      <c r="B52" s="49"/>
      <c r="C52" s="49"/>
      <c r="D52" s="49"/>
      <c r="E52" s="49"/>
      <c r="F52" s="49"/>
      <c r="G52" s="49"/>
    </row>
    <row r="53" spans="1:7" s="45" customFormat="1" x14ac:dyDescent="0.25">
      <c r="A53" s="49"/>
      <c r="B53" s="49"/>
      <c r="C53" s="49"/>
      <c r="D53" s="49"/>
      <c r="E53" s="49"/>
      <c r="F53" s="49"/>
      <c r="G53" s="49"/>
    </row>
    <row r="54" spans="1:7" s="45" customFormat="1" x14ac:dyDescent="0.25">
      <c r="A54" s="49"/>
      <c r="B54" s="49"/>
      <c r="C54" s="49"/>
      <c r="D54" s="49"/>
      <c r="E54" s="49"/>
      <c r="F54" s="49"/>
      <c r="G54" s="49"/>
    </row>
    <row r="55" spans="1:7" s="45" customFormat="1" x14ac:dyDescent="0.25">
      <c r="A55" s="49"/>
      <c r="B55" s="49"/>
      <c r="C55" s="49"/>
      <c r="D55" s="49"/>
      <c r="E55" s="49"/>
      <c r="F55" s="49"/>
      <c r="G55" s="49"/>
    </row>
    <row r="56" spans="1:7" s="45" customFormat="1" x14ac:dyDescent="0.25">
      <c r="A56" s="49"/>
      <c r="B56" s="49"/>
      <c r="C56" s="49"/>
      <c r="D56" s="49"/>
      <c r="E56" s="49"/>
      <c r="F56" s="49"/>
      <c r="G56" s="49"/>
    </row>
    <row r="57" spans="1:7" s="45" customFormat="1" x14ac:dyDescent="0.25">
      <c r="A57" s="49"/>
      <c r="B57" s="49"/>
      <c r="C57" s="49"/>
      <c r="D57" s="49"/>
      <c r="E57" s="49"/>
      <c r="F57" s="49"/>
      <c r="G57" s="49"/>
    </row>
    <row r="58" spans="1:7" s="45" customFormat="1" x14ac:dyDescent="0.25">
      <c r="A58" s="49"/>
      <c r="B58" s="49"/>
      <c r="C58" s="49"/>
      <c r="D58" s="49"/>
      <c r="E58" s="49"/>
      <c r="F58" s="49"/>
      <c r="G58" s="49"/>
    </row>
    <row r="59" spans="1:7" s="45" customFormat="1" x14ac:dyDescent="0.25">
      <c r="A59" s="49"/>
      <c r="B59" s="49"/>
      <c r="C59" s="49"/>
      <c r="D59" s="49"/>
      <c r="E59" s="49"/>
      <c r="F59" s="49"/>
      <c r="G59" s="49"/>
    </row>
    <row r="60" spans="1:7" s="45" customFormat="1" x14ac:dyDescent="0.25">
      <c r="A60" s="49"/>
      <c r="B60" s="49"/>
      <c r="C60" s="49"/>
      <c r="D60" s="49"/>
      <c r="E60" s="49"/>
      <c r="F60" s="49"/>
      <c r="G60" s="49"/>
    </row>
    <row r="61" spans="1:7" s="45" customFormat="1" x14ac:dyDescent="0.25">
      <c r="A61" s="49"/>
      <c r="B61" s="49"/>
      <c r="C61" s="49"/>
      <c r="D61" s="49"/>
      <c r="E61" s="49"/>
      <c r="F61" s="49"/>
      <c r="G61" s="49"/>
    </row>
    <row r="62" spans="1:7" s="45" customFormat="1" x14ac:dyDescent="0.25">
      <c r="A62" s="49"/>
      <c r="B62" s="49"/>
      <c r="C62" s="49"/>
      <c r="D62" s="49"/>
      <c r="E62" s="49"/>
      <c r="F62" s="49"/>
      <c r="G62" s="49"/>
    </row>
    <row r="63" spans="1:7" s="45" customFormat="1" x14ac:dyDescent="0.25">
      <c r="A63" s="49"/>
      <c r="B63" s="49"/>
      <c r="C63" s="49"/>
      <c r="D63" s="49"/>
      <c r="E63" s="49"/>
      <c r="F63" s="49"/>
      <c r="G63" s="49"/>
    </row>
    <row r="64" spans="1:7" s="45" customFormat="1" x14ac:dyDescent="0.25">
      <c r="A64" s="49"/>
      <c r="B64" s="49"/>
      <c r="C64" s="49"/>
      <c r="D64" s="49"/>
      <c r="E64" s="49"/>
      <c r="F64" s="49"/>
      <c r="G64" s="49"/>
    </row>
    <row r="65" spans="1:7" s="45" customFormat="1" x14ac:dyDescent="0.25">
      <c r="A65" s="49"/>
      <c r="B65" s="49"/>
      <c r="C65" s="49"/>
      <c r="D65" s="49"/>
      <c r="E65" s="49"/>
      <c r="F65" s="49"/>
      <c r="G65" s="49"/>
    </row>
    <row r="66" spans="1:7" s="45" customFormat="1" x14ac:dyDescent="0.25">
      <c r="A66" s="49"/>
      <c r="B66" s="49"/>
      <c r="C66" s="49"/>
      <c r="D66" s="49"/>
      <c r="E66" s="49"/>
      <c r="F66" s="49"/>
      <c r="G66" s="49"/>
    </row>
    <row r="67" spans="1:7" s="45" customFormat="1" x14ac:dyDescent="0.25">
      <c r="A67" s="49"/>
      <c r="B67" s="49"/>
      <c r="C67" s="49"/>
      <c r="D67" s="49"/>
      <c r="E67" s="49"/>
      <c r="F67" s="49"/>
      <c r="G67" s="49"/>
    </row>
    <row r="68" spans="1:7" s="45" customFormat="1" x14ac:dyDescent="0.25">
      <c r="A68" s="49"/>
      <c r="B68" s="49"/>
      <c r="C68" s="49"/>
      <c r="D68" s="49"/>
      <c r="E68" s="49"/>
      <c r="F68" s="49"/>
      <c r="G68" s="49"/>
    </row>
    <row r="69" spans="1:7" s="45" customFormat="1" x14ac:dyDescent="0.25">
      <c r="A69" s="49"/>
      <c r="B69" s="49"/>
      <c r="C69" s="49"/>
      <c r="D69" s="49"/>
      <c r="E69" s="49"/>
      <c r="F69" s="49"/>
      <c r="G69" s="49"/>
    </row>
    <row r="70" spans="1:7" s="45" customFormat="1" x14ac:dyDescent="0.25">
      <c r="A70" s="49"/>
      <c r="B70" s="49"/>
      <c r="C70" s="49"/>
      <c r="D70" s="49"/>
      <c r="E70" s="49"/>
      <c r="F70" s="49"/>
      <c r="G70" s="49"/>
    </row>
    <row r="71" spans="1:7" s="45" customFormat="1" x14ac:dyDescent="0.25">
      <c r="A71" s="49"/>
      <c r="B71" s="49"/>
      <c r="C71" s="49"/>
      <c r="D71" s="49"/>
      <c r="E71" s="49"/>
      <c r="F71" s="49"/>
      <c r="G71" s="49"/>
    </row>
    <row r="72" spans="1:7" s="45" customFormat="1" x14ac:dyDescent="0.25">
      <c r="A72" s="49"/>
      <c r="B72" s="49"/>
      <c r="C72" s="49"/>
      <c r="D72" s="49"/>
      <c r="E72" s="49"/>
      <c r="F72" s="49"/>
      <c r="G72" s="49"/>
    </row>
    <row r="73" spans="1:7" s="45" customFormat="1" x14ac:dyDescent="0.25">
      <c r="A73" s="49"/>
      <c r="B73" s="49"/>
      <c r="C73" s="49"/>
      <c r="D73" s="49"/>
      <c r="E73" s="49"/>
      <c r="F73" s="49"/>
      <c r="G73" s="49"/>
    </row>
    <row r="74" spans="1:7" s="45" customFormat="1" x14ac:dyDescent="0.25">
      <c r="A74" s="49"/>
      <c r="B74" s="49"/>
      <c r="C74" s="49"/>
      <c r="D74" s="49"/>
      <c r="E74" s="49"/>
      <c r="F74" s="49"/>
      <c r="G74" s="49"/>
    </row>
    <row r="75" spans="1:7" s="45" customFormat="1" x14ac:dyDescent="0.25">
      <c r="A75" s="49"/>
      <c r="B75" s="49"/>
      <c r="C75" s="49"/>
      <c r="D75" s="49"/>
      <c r="E75" s="49"/>
      <c r="F75" s="49"/>
      <c r="G75" s="49"/>
    </row>
    <row r="76" spans="1:7" s="45" customFormat="1" x14ac:dyDescent="0.25">
      <c r="A76" s="49"/>
      <c r="B76" s="49"/>
      <c r="C76" s="49"/>
      <c r="D76" s="49"/>
      <c r="E76" s="49"/>
      <c r="F76" s="49"/>
      <c r="G76" s="49"/>
    </row>
    <row r="77" spans="1:7" s="45" customFormat="1" x14ac:dyDescent="0.25">
      <c r="A77" s="49"/>
      <c r="B77" s="49"/>
      <c r="C77" s="49"/>
      <c r="D77" s="49"/>
      <c r="E77" s="49"/>
      <c r="F77" s="49"/>
      <c r="G77" s="49"/>
    </row>
    <row r="78" spans="1:7" s="45" customFormat="1" x14ac:dyDescent="0.25">
      <c r="A78" s="49"/>
      <c r="B78" s="49"/>
      <c r="C78" s="49"/>
      <c r="D78" s="49"/>
      <c r="E78" s="49"/>
      <c r="F78" s="49"/>
      <c r="G78" s="49"/>
    </row>
    <row r="79" spans="1:7" s="45" customFormat="1" x14ac:dyDescent="0.25">
      <c r="A79" s="49"/>
      <c r="B79" s="49"/>
      <c r="C79" s="49"/>
      <c r="D79" s="49"/>
      <c r="E79" s="49"/>
      <c r="F79" s="49"/>
      <c r="G79" s="49"/>
    </row>
    <row r="80" spans="1:7" s="45" customFormat="1" x14ac:dyDescent="0.25">
      <c r="A80" s="49"/>
      <c r="B80" s="49"/>
      <c r="C80" s="49"/>
      <c r="D80" s="49"/>
      <c r="E80" s="49"/>
      <c r="F80" s="49"/>
      <c r="G80" s="49"/>
    </row>
    <row r="81" spans="1:7" s="45" customFormat="1" x14ac:dyDescent="0.25">
      <c r="A81" s="49"/>
      <c r="B81" s="49"/>
      <c r="C81" s="49"/>
      <c r="D81" s="49"/>
      <c r="E81" s="49"/>
      <c r="F81" s="49"/>
      <c r="G81" s="49"/>
    </row>
    <row r="82" spans="1:7" s="45" customFormat="1" x14ac:dyDescent="0.25">
      <c r="A82" s="49"/>
      <c r="B82" s="49"/>
      <c r="C82" s="49"/>
      <c r="D82" s="49"/>
      <c r="E82" s="49"/>
      <c r="F82" s="49"/>
      <c r="G82" s="49"/>
    </row>
    <row r="83" spans="1:7" s="45" customFormat="1" x14ac:dyDescent="0.25">
      <c r="A83" s="49"/>
      <c r="B83" s="49"/>
      <c r="C83" s="49"/>
      <c r="D83" s="49"/>
      <c r="E83" s="49"/>
      <c r="F83" s="49"/>
      <c r="G83" s="49"/>
    </row>
    <row r="84" spans="1:7" s="45" customFormat="1" x14ac:dyDescent="0.25">
      <c r="A84" s="49"/>
      <c r="B84" s="49"/>
      <c r="C84" s="49"/>
      <c r="D84" s="49"/>
      <c r="E84" s="49"/>
      <c r="F84" s="49"/>
      <c r="G84" s="49"/>
    </row>
    <row r="85" spans="1:7" s="45" customFormat="1" x14ac:dyDescent="0.25">
      <c r="A85" s="49"/>
      <c r="B85" s="49"/>
      <c r="C85" s="49"/>
      <c r="D85" s="49"/>
      <c r="E85" s="49"/>
      <c r="F85" s="49"/>
      <c r="G85" s="49"/>
    </row>
    <row r="86" spans="1:7" s="45" customFormat="1" x14ac:dyDescent="0.25">
      <c r="A86" s="49"/>
      <c r="B86" s="49"/>
      <c r="C86" s="49"/>
      <c r="D86" s="49"/>
      <c r="E86" s="49"/>
      <c r="F86" s="49"/>
      <c r="G86" s="49"/>
    </row>
    <row r="87" spans="1:7" s="45" customFormat="1" x14ac:dyDescent="0.25">
      <c r="A87" s="49"/>
      <c r="B87" s="49"/>
      <c r="C87" s="49"/>
      <c r="D87" s="49"/>
      <c r="E87" s="49"/>
      <c r="F87" s="49"/>
      <c r="G87" s="49"/>
    </row>
    <row r="88" spans="1:7" s="45" customFormat="1" x14ac:dyDescent="0.25">
      <c r="A88" s="49"/>
      <c r="B88" s="49"/>
      <c r="C88" s="49"/>
      <c r="D88" s="49"/>
      <c r="E88" s="49"/>
      <c r="F88" s="49"/>
      <c r="G88" s="49"/>
    </row>
    <row r="89" spans="1:7" s="45" customFormat="1" x14ac:dyDescent="0.25">
      <c r="A89" s="49"/>
      <c r="B89" s="49"/>
      <c r="C89" s="49"/>
      <c r="D89" s="49"/>
      <c r="E89" s="49"/>
      <c r="F89" s="49"/>
      <c r="G89" s="49"/>
    </row>
    <row r="90" spans="1:7" s="45" customFormat="1" x14ac:dyDescent="0.25">
      <c r="A90" s="49"/>
      <c r="B90" s="49"/>
      <c r="C90" s="49"/>
      <c r="D90" s="49"/>
      <c r="E90" s="49"/>
      <c r="F90" s="49"/>
      <c r="G90" s="49"/>
    </row>
    <row r="91" spans="1:7" s="45" customFormat="1" x14ac:dyDescent="0.25">
      <c r="A91" s="49"/>
      <c r="B91" s="49"/>
      <c r="C91" s="49"/>
      <c r="D91" s="49"/>
      <c r="E91" s="49"/>
      <c r="F91" s="49"/>
      <c r="G91" s="49"/>
    </row>
    <row r="92" spans="1:7" s="45" customFormat="1" x14ac:dyDescent="0.25">
      <c r="A92" s="49"/>
      <c r="B92" s="49"/>
      <c r="C92" s="49"/>
      <c r="D92" s="49"/>
      <c r="E92" s="49"/>
      <c r="F92" s="49"/>
      <c r="G92" s="49"/>
    </row>
    <row r="93" spans="1:7" s="45" customFormat="1" x14ac:dyDescent="0.25">
      <c r="A93" s="49"/>
      <c r="B93" s="49"/>
      <c r="C93" s="49"/>
      <c r="D93" s="49"/>
      <c r="E93" s="49"/>
      <c r="F93" s="49"/>
      <c r="G93" s="49"/>
    </row>
    <row r="94" spans="1:7" s="45" customFormat="1" x14ac:dyDescent="0.25">
      <c r="A94" s="49"/>
      <c r="B94" s="49"/>
      <c r="C94" s="49"/>
      <c r="D94" s="49"/>
      <c r="E94" s="49"/>
      <c r="F94" s="49"/>
      <c r="G94" s="49"/>
    </row>
    <row r="95" spans="1:7" s="45" customFormat="1" x14ac:dyDescent="0.25">
      <c r="A95" s="49"/>
      <c r="B95" s="49"/>
      <c r="C95" s="49"/>
      <c r="D95" s="49"/>
      <c r="E95" s="49"/>
      <c r="F95" s="49"/>
      <c r="G95" s="49"/>
    </row>
    <row r="96" spans="1:7" s="45" customFormat="1" x14ac:dyDescent="0.25">
      <c r="A96" s="49"/>
      <c r="B96" s="49"/>
      <c r="C96" s="49"/>
      <c r="D96" s="49"/>
      <c r="E96" s="49"/>
      <c r="F96" s="49"/>
      <c r="G96" s="49"/>
    </row>
    <row r="97" spans="1:7" s="45" customFormat="1" x14ac:dyDescent="0.25">
      <c r="A97" s="49"/>
      <c r="B97" s="49"/>
      <c r="C97" s="49"/>
      <c r="D97" s="49"/>
      <c r="E97" s="49"/>
      <c r="F97" s="49"/>
      <c r="G97" s="49"/>
    </row>
    <row r="98" spans="1:7" s="45" customFormat="1" x14ac:dyDescent="0.25">
      <c r="A98" s="49"/>
      <c r="B98" s="49"/>
      <c r="C98" s="49"/>
      <c r="D98" s="49"/>
      <c r="E98" s="49"/>
      <c r="F98" s="49"/>
      <c r="G98" s="49"/>
    </row>
    <row r="99" spans="1:7" s="45" customFormat="1" x14ac:dyDescent="0.25">
      <c r="A99" s="49"/>
      <c r="B99" s="49"/>
      <c r="C99" s="49"/>
      <c r="D99" s="49"/>
      <c r="E99" s="49"/>
      <c r="F99" s="49"/>
      <c r="G99" s="49"/>
    </row>
    <row r="100" spans="1:7" s="45" customFormat="1" x14ac:dyDescent="0.25">
      <c r="A100" s="49"/>
      <c r="B100" s="49"/>
      <c r="C100" s="49"/>
      <c r="D100" s="49"/>
      <c r="E100" s="49"/>
      <c r="F100" s="49"/>
      <c r="G100" s="49"/>
    </row>
    <row r="101" spans="1:7" s="45" customFormat="1" x14ac:dyDescent="0.25">
      <c r="A101" s="49"/>
      <c r="B101" s="49"/>
      <c r="C101" s="49"/>
      <c r="D101" s="49"/>
      <c r="E101" s="49"/>
      <c r="F101" s="49"/>
      <c r="G101" s="49"/>
    </row>
    <row r="102" spans="1:7" s="45" customFormat="1" x14ac:dyDescent="0.25">
      <c r="A102" s="49"/>
      <c r="B102" s="49"/>
      <c r="C102" s="49"/>
      <c r="D102" s="49"/>
      <c r="E102" s="49"/>
      <c r="F102" s="49"/>
      <c r="G102" s="49"/>
    </row>
    <row r="103" spans="1:7" s="45" customFormat="1" x14ac:dyDescent="0.25">
      <c r="A103" s="49"/>
      <c r="B103" s="49"/>
      <c r="C103" s="49"/>
      <c r="D103" s="49"/>
      <c r="E103" s="49"/>
      <c r="F103" s="49"/>
      <c r="G103" s="49"/>
    </row>
    <row r="104" spans="1:7" s="45" customFormat="1" x14ac:dyDescent="0.25">
      <c r="A104" s="49"/>
      <c r="B104" s="49"/>
      <c r="C104" s="49"/>
      <c r="D104" s="49"/>
      <c r="E104" s="49"/>
      <c r="F104" s="49"/>
      <c r="G104" s="49"/>
    </row>
    <row r="105" spans="1:7" s="45" customFormat="1" x14ac:dyDescent="0.25">
      <c r="A105" s="49"/>
      <c r="B105" s="49"/>
      <c r="C105" s="49"/>
      <c r="D105" s="49"/>
      <c r="E105" s="49"/>
      <c r="F105" s="49"/>
      <c r="G105" s="49"/>
    </row>
    <row r="106" spans="1:7" s="45" customFormat="1" x14ac:dyDescent="0.25">
      <c r="A106" s="49"/>
      <c r="B106" s="49"/>
      <c r="C106" s="49"/>
      <c r="D106" s="49"/>
      <c r="E106" s="49"/>
      <c r="F106" s="49"/>
      <c r="G106" s="49"/>
    </row>
    <row r="107" spans="1:7" s="45" customFormat="1" x14ac:dyDescent="0.25">
      <c r="A107" s="49"/>
      <c r="B107" s="49"/>
      <c r="C107" s="49"/>
      <c r="D107" s="49"/>
      <c r="E107" s="49"/>
      <c r="F107" s="49"/>
      <c r="G107" s="49"/>
    </row>
    <row r="108" spans="1:7" s="45" customFormat="1" x14ac:dyDescent="0.25">
      <c r="A108" s="49"/>
      <c r="B108" s="49"/>
      <c r="C108" s="49"/>
      <c r="D108" s="49"/>
      <c r="E108" s="49"/>
      <c r="F108" s="49"/>
      <c r="G108" s="49"/>
    </row>
    <row r="109" spans="1:7" s="45" customFormat="1" x14ac:dyDescent="0.25">
      <c r="A109" s="49"/>
      <c r="B109" s="49"/>
      <c r="C109" s="49"/>
      <c r="D109" s="49"/>
      <c r="E109" s="49"/>
      <c r="F109" s="49"/>
      <c r="G109" s="49"/>
    </row>
    <row r="110" spans="1:7" s="45" customFormat="1" x14ac:dyDescent="0.25">
      <c r="A110" s="49"/>
      <c r="B110" s="49"/>
      <c r="C110" s="49"/>
      <c r="D110" s="49"/>
      <c r="E110" s="49"/>
      <c r="F110" s="49"/>
      <c r="G110" s="49"/>
    </row>
    <row r="111" spans="1:7" s="45" customFormat="1" x14ac:dyDescent="0.25">
      <c r="A111" s="49"/>
      <c r="B111" s="49"/>
      <c r="C111" s="49"/>
      <c r="D111" s="49"/>
      <c r="E111" s="49"/>
      <c r="F111" s="49"/>
      <c r="G111" s="49"/>
    </row>
    <row r="112" spans="1:7" s="45" customFormat="1" x14ac:dyDescent="0.25">
      <c r="A112" s="49"/>
      <c r="B112" s="49"/>
      <c r="C112" s="49"/>
      <c r="D112" s="49"/>
      <c r="E112" s="49"/>
      <c r="F112" s="49"/>
      <c r="G112" s="49"/>
    </row>
    <row r="113" spans="1:7" s="45" customFormat="1" x14ac:dyDescent="0.25">
      <c r="A113" s="49"/>
      <c r="B113" s="49"/>
      <c r="C113" s="49"/>
      <c r="D113" s="49"/>
      <c r="E113" s="49"/>
      <c r="F113" s="49"/>
      <c r="G113" s="49"/>
    </row>
    <row r="114" spans="1:7" s="45" customFormat="1" x14ac:dyDescent="0.25">
      <c r="A114" s="49"/>
      <c r="B114" s="49"/>
      <c r="C114" s="49"/>
      <c r="D114" s="49"/>
      <c r="E114" s="49"/>
      <c r="F114" s="49"/>
      <c r="G114" s="49"/>
    </row>
    <row r="115" spans="1:7" s="45" customFormat="1" x14ac:dyDescent="0.25">
      <c r="A115" s="49"/>
      <c r="B115" s="49"/>
      <c r="C115" s="49"/>
      <c r="D115" s="49"/>
      <c r="E115" s="49"/>
      <c r="F115" s="49"/>
      <c r="G115" s="49"/>
    </row>
    <row r="116" spans="1:7" s="45" customFormat="1" x14ac:dyDescent="0.25">
      <c r="A116" s="49"/>
      <c r="B116" s="49"/>
      <c r="C116" s="49"/>
      <c r="D116" s="49"/>
      <c r="E116" s="49"/>
      <c r="F116" s="49"/>
      <c r="G116" s="49"/>
    </row>
    <row r="117" spans="1:7" s="45" customFormat="1" x14ac:dyDescent="0.25">
      <c r="A117" s="49"/>
      <c r="B117" s="49"/>
      <c r="C117" s="49"/>
      <c r="D117" s="49"/>
      <c r="E117" s="49"/>
      <c r="F117" s="49"/>
      <c r="G117" s="49"/>
    </row>
    <row r="118" spans="1:7" s="45" customFormat="1" x14ac:dyDescent="0.25">
      <c r="A118" s="49"/>
      <c r="B118" s="49"/>
      <c r="C118" s="49"/>
      <c r="D118" s="49"/>
      <c r="E118" s="49"/>
      <c r="F118" s="49"/>
      <c r="G118" s="49"/>
    </row>
    <row r="119" spans="1:7" s="45" customFormat="1" x14ac:dyDescent="0.25">
      <c r="A119" s="49"/>
      <c r="B119" s="49"/>
      <c r="C119" s="49"/>
      <c r="D119" s="49"/>
      <c r="E119" s="49"/>
      <c r="F119" s="49"/>
      <c r="G119" s="49"/>
    </row>
    <row r="120" spans="1:7" s="45" customFormat="1" x14ac:dyDescent="0.25">
      <c r="A120" s="49"/>
      <c r="B120" s="49"/>
      <c r="C120" s="49"/>
      <c r="D120" s="49"/>
      <c r="E120" s="49"/>
      <c r="F120" s="49"/>
      <c r="G120" s="49"/>
    </row>
    <row r="121" spans="1:7" s="45" customFormat="1" x14ac:dyDescent="0.25">
      <c r="A121" s="49"/>
      <c r="B121" s="49"/>
      <c r="C121" s="49"/>
      <c r="D121" s="49"/>
      <c r="E121" s="49"/>
      <c r="F121" s="49"/>
      <c r="G121" s="49"/>
    </row>
    <row r="122" spans="1:7" s="45" customFormat="1" x14ac:dyDescent="0.25">
      <c r="A122" s="49"/>
      <c r="B122" s="49"/>
      <c r="C122" s="49"/>
      <c r="D122" s="49"/>
      <c r="E122" s="49"/>
      <c r="F122" s="49"/>
      <c r="G122" s="49"/>
    </row>
    <row r="123" spans="1:7" s="45" customFormat="1" x14ac:dyDescent="0.25">
      <c r="A123" s="49"/>
      <c r="B123" s="49"/>
      <c r="C123" s="49"/>
      <c r="D123" s="49"/>
      <c r="E123" s="49"/>
      <c r="F123" s="49"/>
      <c r="G123" s="49"/>
    </row>
    <row r="124" spans="1:7" s="45" customFormat="1" x14ac:dyDescent="0.25">
      <c r="A124" s="49"/>
      <c r="B124" s="49"/>
      <c r="C124" s="49"/>
      <c r="D124" s="49"/>
      <c r="E124" s="49"/>
      <c r="F124" s="49"/>
      <c r="G124" s="49"/>
    </row>
    <row r="125" spans="1:7" s="45" customFormat="1" x14ac:dyDescent="0.25">
      <c r="A125" s="49"/>
      <c r="B125" s="49"/>
      <c r="C125" s="49"/>
      <c r="D125" s="49"/>
      <c r="E125" s="49"/>
      <c r="F125" s="49"/>
      <c r="G125" s="49"/>
    </row>
    <row r="126" spans="1:7" s="45" customFormat="1" x14ac:dyDescent="0.25">
      <c r="A126" s="49"/>
      <c r="B126" s="49"/>
      <c r="C126" s="49"/>
      <c r="D126" s="49"/>
      <c r="E126" s="49"/>
      <c r="F126" s="49"/>
      <c r="G126" s="49"/>
    </row>
    <row r="127" spans="1:7" s="45" customFormat="1" x14ac:dyDescent="0.25">
      <c r="A127" s="49"/>
      <c r="B127" s="49"/>
      <c r="C127" s="49"/>
      <c r="D127" s="49"/>
      <c r="E127" s="49"/>
      <c r="F127" s="49"/>
      <c r="G127" s="49"/>
    </row>
    <row r="128" spans="1:7" s="45" customFormat="1" x14ac:dyDescent="0.25">
      <c r="A128" s="49"/>
      <c r="B128" s="49"/>
      <c r="C128" s="49"/>
      <c r="D128" s="49"/>
      <c r="E128" s="49"/>
      <c r="F128" s="49"/>
      <c r="G128" s="49"/>
    </row>
    <row r="129" spans="1:7" s="45" customFormat="1" x14ac:dyDescent="0.25">
      <c r="A129" s="49"/>
      <c r="B129" s="49"/>
      <c r="C129" s="49"/>
      <c r="D129" s="49"/>
      <c r="E129" s="49"/>
      <c r="F129" s="49"/>
      <c r="G129" s="49"/>
    </row>
    <row r="130" spans="1:7" s="45" customFormat="1" x14ac:dyDescent="0.25">
      <c r="A130" s="49"/>
      <c r="B130" s="49"/>
      <c r="C130" s="49"/>
      <c r="D130" s="49"/>
      <c r="E130" s="49"/>
      <c r="F130" s="49"/>
      <c r="G130" s="49"/>
    </row>
    <row r="131" spans="1:7" s="45" customFormat="1" x14ac:dyDescent="0.25">
      <c r="A131" s="49"/>
      <c r="B131" s="49"/>
      <c r="C131" s="49"/>
      <c r="D131" s="49"/>
      <c r="E131" s="49"/>
      <c r="F131" s="49"/>
      <c r="G131" s="49"/>
    </row>
    <row r="132" spans="1:7" s="45" customFormat="1" x14ac:dyDescent="0.25">
      <c r="A132" s="49"/>
      <c r="B132" s="49"/>
      <c r="C132" s="49"/>
      <c r="D132" s="49"/>
      <c r="E132" s="49"/>
      <c r="F132" s="49"/>
      <c r="G132" s="49"/>
    </row>
    <row r="133" spans="1:7" s="45" customFormat="1" x14ac:dyDescent="0.25">
      <c r="A133" s="49"/>
      <c r="B133" s="49"/>
      <c r="C133" s="49"/>
      <c r="D133" s="49"/>
      <c r="E133" s="49"/>
      <c r="F133" s="49"/>
      <c r="G133" s="49"/>
    </row>
    <row r="134" spans="1:7" s="45" customFormat="1" x14ac:dyDescent="0.25">
      <c r="A134" s="49"/>
      <c r="B134" s="49"/>
      <c r="C134" s="49"/>
      <c r="D134" s="49"/>
      <c r="E134" s="49"/>
      <c r="F134" s="49"/>
      <c r="G134" s="49"/>
    </row>
    <row r="135" spans="1:7" s="45" customFormat="1" x14ac:dyDescent="0.25">
      <c r="A135" s="49"/>
      <c r="B135" s="49"/>
      <c r="C135" s="49"/>
      <c r="D135" s="49"/>
      <c r="E135" s="49"/>
      <c r="F135" s="49"/>
      <c r="G135" s="49"/>
    </row>
    <row r="136" spans="1:7" s="45" customFormat="1" x14ac:dyDescent="0.25">
      <c r="A136" s="49"/>
      <c r="B136" s="49"/>
      <c r="C136" s="49"/>
      <c r="D136" s="49"/>
      <c r="E136" s="49"/>
      <c r="F136" s="49"/>
      <c r="G136" s="49"/>
    </row>
    <row r="137" spans="1:7" s="45" customFormat="1" x14ac:dyDescent="0.25">
      <c r="A137" s="49"/>
      <c r="B137" s="49"/>
      <c r="C137" s="49"/>
      <c r="D137" s="49"/>
      <c r="E137" s="49"/>
      <c r="F137" s="49"/>
      <c r="G137" s="49"/>
    </row>
    <row r="138" spans="1:7" s="45" customFormat="1" x14ac:dyDescent="0.25">
      <c r="A138" s="49"/>
      <c r="B138" s="49"/>
      <c r="C138" s="49"/>
      <c r="D138" s="49"/>
      <c r="E138" s="49"/>
      <c r="F138" s="49"/>
      <c r="G138" s="49"/>
    </row>
    <row r="139" spans="1:7" s="45" customFormat="1" x14ac:dyDescent="0.25">
      <c r="A139" s="49"/>
      <c r="B139" s="49"/>
      <c r="C139" s="49"/>
      <c r="D139" s="49"/>
      <c r="E139" s="49"/>
      <c r="F139" s="49"/>
      <c r="G139" s="49"/>
    </row>
    <row r="140" spans="1:7" s="45" customFormat="1" x14ac:dyDescent="0.25">
      <c r="A140" s="49"/>
      <c r="B140" s="49"/>
      <c r="C140" s="49"/>
      <c r="D140" s="49"/>
      <c r="E140" s="49"/>
      <c r="F140" s="49"/>
      <c r="G140" s="49"/>
    </row>
    <row r="141" spans="1:7" s="45" customFormat="1" x14ac:dyDescent="0.25">
      <c r="A141" s="49"/>
      <c r="B141" s="49"/>
      <c r="C141" s="49"/>
      <c r="D141" s="49"/>
      <c r="E141" s="49"/>
      <c r="F141" s="49"/>
      <c r="G141" s="49"/>
    </row>
    <row r="142" spans="1:7" s="45" customFormat="1" x14ac:dyDescent="0.25">
      <c r="A142" s="49"/>
      <c r="B142" s="49"/>
      <c r="C142" s="49"/>
      <c r="D142" s="49"/>
      <c r="E142" s="49"/>
      <c r="F142" s="49"/>
      <c r="G142" s="49"/>
    </row>
    <row r="143" spans="1:7" s="45" customFormat="1" x14ac:dyDescent="0.25">
      <c r="A143" s="49"/>
      <c r="B143" s="49"/>
      <c r="C143" s="49"/>
      <c r="D143" s="49"/>
      <c r="E143" s="49"/>
      <c r="F143" s="49"/>
      <c r="G143" s="49"/>
    </row>
    <row r="144" spans="1:7" s="45" customFormat="1" x14ac:dyDescent="0.25">
      <c r="A144" s="49"/>
      <c r="B144" s="49"/>
      <c r="C144" s="49"/>
      <c r="D144" s="49"/>
      <c r="E144" s="49"/>
      <c r="F144" s="49"/>
      <c r="G144" s="49"/>
    </row>
    <row r="145" spans="1:7" s="45" customFormat="1" x14ac:dyDescent="0.25">
      <c r="A145" s="49"/>
      <c r="B145" s="49"/>
      <c r="C145" s="49"/>
      <c r="D145" s="49"/>
      <c r="E145" s="49"/>
      <c r="F145" s="49"/>
      <c r="G145" s="49"/>
    </row>
    <row r="146" spans="1:7" s="45" customFormat="1" x14ac:dyDescent="0.25">
      <c r="A146" s="49"/>
      <c r="B146" s="49"/>
      <c r="C146" s="49"/>
      <c r="D146" s="49"/>
      <c r="E146" s="49"/>
      <c r="F146" s="49"/>
      <c r="G146" s="49"/>
    </row>
    <row r="147" spans="1:7" s="45" customFormat="1" x14ac:dyDescent="0.25">
      <c r="A147" s="49"/>
      <c r="B147" s="49"/>
      <c r="C147" s="49"/>
      <c r="D147" s="49"/>
      <c r="E147" s="49"/>
      <c r="F147" s="49"/>
      <c r="G147" s="49"/>
    </row>
    <row r="148" spans="1:7" s="45" customFormat="1" x14ac:dyDescent="0.25">
      <c r="A148" s="49"/>
      <c r="B148" s="49"/>
      <c r="C148" s="49"/>
      <c r="D148" s="49"/>
      <c r="E148" s="49"/>
      <c r="F148" s="49"/>
      <c r="G148" s="49"/>
    </row>
    <row r="149" spans="1:7" s="45" customFormat="1" x14ac:dyDescent="0.25">
      <c r="A149" s="49"/>
      <c r="B149" s="49"/>
      <c r="C149" s="49"/>
      <c r="D149" s="49"/>
      <c r="E149" s="49"/>
      <c r="F149" s="49"/>
      <c r="G149" s="49"/>
    </row>
    <row r="150" spans="1:7" s="45" customFormat="1" x14ac:dyDescent="0.25">
      <c r="A150" s="49"/>
      <c r="B150" s="49"/>
      <c r="C150" s="49"/>
      <c r="D150" s="49"/>
      <c r="E150" s="49"/>
      <c r="F150" s="49"/>
      <c r="G150" s="49"/>
    </row>
    <row r="151" spans="1:7" s="45" customFormat="1" x14ac:dyDescent="0.25">
      <c r="A151" s="49"/>
      <c r="B151" s="49"/>
      <c r="C151" s="49"/>
      <c r="D151" s="49"/>
      <c r="E151" s="49"/>
      <c r="F151" s="49"/>
      <c r="G151" s="49"/>
    </row>
    <row r="152" spans="1:7" s="45" customFormat="1" x14ac:dyDescent="0.25">
      <c r="A152" s="49"/>
      <c r="B152" s="49"/>
      <c r="C152" s="49"/>
      <c r="D152" s="49"/>
      <c r="E152" s="49"/>
      <c r="F152" s="49"/>
      <c r="G152" s="49"/>
    </row>
    <row r="153" spans="1:7" s="45" customFormat="1" x14ac:dyDescent="0.25">
      <c r="A153" s="49"/>
      <c r="B153" s="49"/>
      <c r="C153" s="49"/>
      <c r="D153" s="49"/>
      <c r="E153" s="49"/>
      <c r="F153" s="49"/>
      <c r="G153" s="49"/>
    </row>
    <row r="154" spans="1:7" s="45" customFormat="1" x14ac:dyDescent="0.25">
      <c r="A154" s="49"/>
      <c r="B154" s="49"/>
      <c r="C154" s="49"/>
      <c r="D154" s="49"/>
      <c r="E154" s="49"/>
      <c r="F154" s="49"/>
      <c r="G154" s="49"/>
    </row>
    <row r="155" spans="1:7" s="45" customFormat="1" x14ac:dyDescent="0.25">
      <c r="A155" s="49"/>
      <c r="B155" s="49"/>
      <c r="C155" s="49"/>
      <c r="D155" s="49"/>
      <c r="E155" s="49"/>
      <c r="F155" s="49"/>
      <c r="G155" s="49"/>
    </row>
    <row r="156" spans="1:7" s="45" customFormat="1" x14ac:dyDescent="0.25">
      <c r="A156" s="49"/>
      <c r="B156" s="49"/>
      <c r="C156" s="49"/>
      <c r="D156" s="49"/>
      <c r="E156" s="49"/>
      <c r="F156" s="49"/>
      <c r="G156" s="49"/>
    </row>
    <row r="157" spans="1:7" s="45" customFormat="1" x14ac:dyDescent="0.25">
      <c r="A157" s="49"/>
      <c r="B157" s="49"/>
      <c r="C157" s="49"/>
      <c r="D157" s="49"/>
      <c r="E157" s="49"/>
      <c r="F157" s="49"/>
      <c r="G157" s="49"/>
    </row>
    <row r="158" spans="1:7" s="45" customFormat="1" x14ac:dyDescent="0.25">
      <c r="A158" s="49"/>
      <c r="B158" s="49"/>
      <c r="C158" s="49"/>
      <c r="D158" s="49"/>
      <c r="E158" s="49"/>
      <c r="F158" s="49"/>
      <c r="G158" s="49"/>
    </row>
    <row r="159" spans="1:7" s="45" customFormat="1" x14ac:dyDescent="0.25">
      <c r="A159" s="49"/>
      <c r="B159" s="49"/>
      <c r="C159" s="49"/>
      <c r="D159" s="49"/>
      <c r="E159" s="49"/>
      <c r="F159" s="49"/>
      <c r="G159" s="49"/>
    </row>
    <row r="160" spans="1:7" s="45" customFormat="1" x14ac:dyDescent="0.25">
      <c r="A160" s="49"/>
      <c r="B160" s="49"/>
      <c r="C160" s="49"/>
      <c r="D160" s="49"/>
      <c r="E160" s="49"/>
      <c r="F160" s="49"/>
      <c r="G160" s="49"/>
    </row>
    <row r="161" spans="1:7" s="45" customFormat="1" x14ac:dyDescent="0.25">
      <c r="A161" s="49"/>
      <c r="B161" s="49"/>
      <c r="C161" s="49"/>
      <c r="D161" s="49"/>
      <c r="E161" s="49"/>
      <c r="F161" s="49"/>
      <c r="G161" s="49"/>
    </row>
    <row r="162" spans="1:7" s="45" customFormat="1" x14ac:dyDescent="0.25">
      <c r="A162" s="49"/>
      <c r="B162" s="49"/>
      <c r="C162" s="49"/>
      <c r="D162" s="49"/>
      <c r="E162" s="49"/>
      <c r="F162" s="49"/>
      <c r="G162" s="49"/>
    </row>
    <row r="163" spans="1:7" s="45" customFormat="1" x14ac:dyDescent="0.25">
      <c r="A163" s="49"/>
      <c r="B163" s="49"/>
      <c r="C163" s="49"/>
      <c r="D163" s="49"/>
      <c r="E163" s="49"/>
      <c r="F163" s="49"/>
      <c r="G163" s="49"/>
    </row>
    <row r="164" spans="1:7" s="45" customFormat="1" x14ac:dyDescent="0.25">
      <c r="A164" s="49"/>
      <c r="B164" s="49"/>
      <c r="C164" s="49"/>
      <c r="D164" s="49"/>
      <c r="E164" s="49"/>
      <c r="F164" s="49"/>
      <c r="G164" s="49"/>
    </row>
    <row r="165" spans="1:7" s="45" customFormat="1" x14ac:dyDescent="0.25">
      <c r="A165" s="49"/>
      <c r="B165" s="49"/>
      <c r="C165" s="49"/>
      <c r="D165" s="49"/>
      <c r="E165" s="49"/>
      <c r="F165" s="49"/>
      <c r="G165" s="49"/>
    </row>
    <row r="166" spans="1:7" s="45" customFormat="1" x14ac:dyDescent="0.25">
      <c r="A166" s="49"/>
      <c r="B166" s="49"/>
      <c r="C166" s="49"/>
      <c r="D166" s="49"/>
      <c r="E166" s="49"/>
      <c r="F166" s="49"/>
      <c r="G166" s="49"/>
    </row>
    <row r="167" spans="1:7" s="45" customFormat="1" x14ac:dyDescent="0.25">
      <c r="A167" s="49"/>
      <c r="B167" s="49"/>
      <c r="C167" s="49"/>
      <c r="D167" s="49"/>
      <c r="E167" s="49"/>
      <c r="F167" s="49"/>
      <c r="G167" s="49"/>
    </row>
    <row r="168" spans="1:7" s="45" customFormat="1" x14ac:dyDescent="0.25">
      <c r="A168" s="49"/>
      <c r="B168" s="49"/>
      <c r="C168" s="49"/>
      <c r="D168" s="49"/>
      <c r="E168" s="49"/>
      <c r="F168" s="49"/>
      <c r="G168" s="49"/>
    </row>
    <row r="169" spans="1:7" s="45" customFormat="1" x14ac:dyDescent="0.25">
      <c r="A169" s="49"/>
      <c r="B169" s="49"/>
      <c r="C169" s="49"/>
      <c r="D169" s="49"/>
      <c r="E169" s="49"/>
      <c r="F169" s="49"/>
      <c r="G169" s="49"/>
    </row>
    <row r="170" spans="1:7" s="45" customFormat="1" x14ac:dyDescent="0.25">
      <c r="A170" s="49"/>
      <c r="B170" s="49"/>
      <c r="C170" s="49"/>
      <c r="D170" s="49"/>
      <c r="E170" s="49"/>
      <c r="F170" s="49"/>
      <c r="G170" s="49"/>
    </row>
    <row r="171" spans="1:7" s="45" customFormat="1" x14ac:dyDescent="0.25">
      <c r="A171" s="49"/>
      <c r="B171" s="49"/>
      <c r="C171" s="49"/>
      <c r="D171" s="49"/>
      <c r="E171" s="49"/>
      <c r="F171" s="49"/>
      <c r="G171" s="49"/>
    </row>
    <row r="172" spans="1:7" s="45" customFormat="1" x14ac:dyDescent="0.25">
      <c r="A172" s="49"/>
      <c r="B172" s="49"/>
      <c r="C172" s="49"/>
      <c r="D172" s="49"/>
      <c r="E172" s="49"/>
      <c r="F172" s="49"/>
      <c r="G172" s="49"/>
    </row>
    <row r="173" spans="1:7" s="45" customFormat="1" x14ac:dyDescent="0.25">
      <c r="A173" s="49"/>
      <c r="B173" s="49"/>
      <c r="C173" s="49"/>
      <c r="D173" s="49"/>
      <c r="E173" s="49"/>
      <c r="F173" s="49"/>
      <c r="G173" s="4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view="pageBreakPreview" topLeftCell="E91" zoomScale="90" zoomScaleNormal="80" zoomScaleSheetLayoutView="90" workbookViewId="0">
      <selection activeCell="G331" sqref="G331"/>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54.42578125" style="2" customWidth="1"/>
    <col min="7" max="7" width="21.85546875" style="2" customWidth="1"/>
    <col min="8" max="8" width="16.5703125" style="2" customWidth="1"/>
    <col min="9" max="9" width="16.7109375" style="2" customWidth="1"/>
    <col min="10" max="10" width="15" style="2" customWidth="1"/>
    <col min="11" max="11" width="16.85546875" style="2" customWidth="1"/>
    <col min="12" max="12" width="15.7109375" style="2" customWidth="1"/>
    <col min="13" max="13" width="16.28515625" style="2" customWidth="1"/>
    <col min="14" max="14" width="17.85546875" style="2" customWidth="1"/>
    <col min="15" max="15" width="11.42578125" style="1"/>
    <col min="16" max="16" width="11.42578125" style="50"/>
    <col min="17" max="17" width="13.5703125" style="50" bestFit="1" customWidth="1"/>
    <col min="18" max="44" width="11.42578125" style="50"/>
    <col min="45" max="16384" width="11.42578125" style="1"/>
  </cols>
  <sheetData>
    <row r="1" spans="1:15" ht="15.75" customHeight="1" x14ac:dyDescent="0.2">
      <c r="A1" s="361" t="e">
        <f>+#REF!</f>
        <v>#REF!</v>
      </c>
      <c r="B1" s="362"/>
      <c r="C1" s="362"/>
      <c r="D1" s="362"/>
      <c r="E1" s="362"/>
      <c r="F1" s="362"/>
      <c r="G1" s="362"/>
      <c r="H1" s="362"/>
      <c r="I1" s="362"/>
      <c r="J1" s="362"/>
      <c r="K1" s="362"/>
      <c r="L1" s="362"/>
      <c r="M1" s="362"/>
      <c r="N1" s="362"/>
      <c r="O1" s="363"/>
    </row>
    <row r="2" spans="1:15" ht="15.75" customHeight="1" x14ac:dyDescent="0.25">
      <c r="A2" s="364" t="s">
        <v>242</v>
      </c>
      <c r="B2" s="344"/>
      <c r="C2" s="344"/>
      <c r="D2" s="344"/>
      <c r="E2" s="344"/>
      <c r="F2" s="344"/>
      <c r="G2" s="344"/>
      <c r="H2" s="344"/>
      <c r="I2" s="344"/>
      <c r="J2" s="344"/>
      <c r="K2" s="344"/>
      <c r="L2" s="344"/>
      <c r="M2" s="344"/>
      <c r="N2" s="344"/>
      <c r="O2" s="365"/>
    </row>
    <row r="3" spans="1:15" ht="15.75" customHeight="1" x14ac:dyDescent="0.25">
      <c r="A3" s="366" t="s">
        <v>243</v>
      </c>
      <c r="B3" s="346"/>
      <c r="C3" s="346"/>
      <c r="D3" s="346"/>
      <c r="E3" s="346"/>
      <c r="F3" s="346"/>
      <c r="G3" s="346"/>
      <c r="H3" s="346"/>
      <c r="I3" s="346"/>
      <c r="J3" s="346"/>
      <c r="K3" s="346"/>
      <c r="L3" s="346"/>
      <c r="M3" s="346"/>
      <c r="N3" s="346"/>
      <c r="O3" s="367"/>
    </row>
    <row r="4" spans="1:15" ht="15.75" customHeight="1" x14ac:dyDescent="0.2">
      <c r="A4" s="347" t="s">
        <v>32</v>
      </c>
      <c r="B4" s="348"/>
      <c r="C4" s="348"/>
      <c r="D4" s="348"/>
      <c r="E4" s="348"/>
      <c r="F4" s="348"/>
      <c r="G4" s="348"/>
      <c r="H4" s="348"/>
      <c r="I4" s="348"/>
      <c r="J4" s="348"/>
      <c r="K4" s="348"/>
      <c r="L4" s="348"/>
      <c r="M4" s="348"/>
      <c r="N4" s="348"/>
      <c r="O4" s="368"/>
    </row>
    <row r="5" spans="1:15" ht="15.75" customHeight="1" x14ac:dyDescent="0.2">
      <c r="A5" s="347" t="e">
        <f>+#REF!</f>
        <v>#REF!</v>
      </c>
      <c r="B5" s="348"/>
      <c r="C5" s="348"/>
      <c r="D5" s="348"/>
      <c r="E5" s="348"/>
      <c r="F5" s="348"/>
      <c r="G5" s="348"/>
      <c r="H5" s="348"/>
      <c r="I5" s="348"/>
      <c r="J5" s="348"/>
      <c r="K5" s="348"/>
      <c r="L5" s="348"/>
      <c r="M5" s="348"/>
      <c r="N5" s="348"/>
      <c r="O5" s="368"/>
    </row>
    <row r="6" spans="1:15" ht="15.75" customHeight="1" x14ac:dyDescent="0.2">
      <c r="A6" s="5" t="s">
        <v>193</v>
      </c>
      <c r="B6" s="4"/>
      <c r="C6" s="4"/>
      <c r="D6" s="4"/>
      <c r="E6" s="4"/>
      <c r="F6" s="349" t="e">
        <f>+#REF!</f>
        <v>#REF!</v>
      </c>
      <c r="G6" s="349"/>
      <c r="H6" s="349"/>
      <c r="I6" s="349"/>
      <c r="J6" s="349"/>
      <c r="K6" s="349"/>
      <c r="L6" s="349"/>
      <c r="M6" s="349"/>
      <c r="N6" s="349"/>
      <c r="O6" s="351"/>
    </row>
    <row r="7" spans="1:15" ht="15.75" customHeight="1" x14ac:dyDescent="0.2">
      <c r="A7" s="8" t="s">
        <v>192</v>
      </c>
      <c r="B7" s="9"/>
      <c r="C7" s="9"/>
      <c r="D7" s="6"/>
      <c r="E7" s="9"/>
      <c r="F7" s="352" t="e">
        <f>+#REF!</f>
        <v>#REF!</v>
      </c>
      <c r="G7" s="352"/>
      <c r="H7" s="352"/>
      <c r="I7" s="352"/>
      <c r="J7" s="352"/>
      <c r="K7" s="352"/>
      <c r="L7" s="352"/>
      <c r="M7" s="352"/>
      <c r="N7" s="352"/>
      <c r="O7" s="353"/>
    </row>
    <row r="8" spans="1:15" ht="15.75" customHeight="1" x14ac:dyDescent="0.2">
      <c r="A8" s="12" t="s">
        <v>26</v>
      </c>
      <c r="B8" s="13"/>
      <c r="C8" s="13"/>
      <c r="D8" s="13"/>
      <c r="E8" s="13"/>
      <c r="F8" s="13"/>
      <c r="G8" s="13"/>
      <c r="H8" s="13"/>
      <c r="I8" s="13"/>
      <c r="J8" s="13"/>
      <c r="K8" s="13"/>
      <c r="L8" s="13"/>
      <c r="M8" s="13"/>
      <c r="N8" s="13"/>
      <c r="O8" s="14"/>
    </row>
    <row r="9" spans="1:15" ht="13.5" x14ac:dyDescent="0.25">
      <c r="A9" s="32" t="s">
        <v>191</v>
      </c>
      <c r="B9" s="3"/>
      <c r="C9" s="3"/>
      <c r="D9" s="3"/>
      <c r="E9" s="33"/>
      <c r="F9" s="34"/>
      <c r="G9" s="46">
        <f>+PPNE3!F16</f>
        <v>90000000</v>
      </c>
      <c r="H9" s="31"/>
      <c r="I9" s="31"/>
      <c r="J9" s="31"/>
      <c r="K9" s="31"/>
      <c r="L9" s="31"/>
      <c r="M9" s="31"/>
      <c r="N9" s="31"/>
      <c r="O9" s="35"/>
    </row>
    <row r="10" spans="1:15" ht="13.5" x14ac:dyDescent="0.25">
      <c r="A10" s="32" t="s">
        <v>24</v>
      </c>
      <c r="B10" s="3"/>
      <c r="C10" s="3"/>
      <c r="D10" s="3"/>
      <c r="E10" s="33"/>
      <c r="F10" s="34"/>
      <c r="G10" s="46">
        <f>+PPNE3!F25</f>
        <v>199105065.00000003</v>
      </c>
      <c r="H10" s="31"/>
      <c r="I10" s="31"/>
      <c r="J10" s="31"/>
      <c r="K10" s="31"/>
      <c r="L10" s="31"/>
      <c r="M10" s="31"/>
      <c r="N10" s="31"/>
      <c r="O10" s="35"/>
    </row>
    <row r="11" spans="1:15" ht="13.5" x14ac:dyDescent="0.25">
      <c r="A11" s="32" t="s">
        <v>247</v>
      </c>
      <c r="B11" s="3"/>
      <c r="C11" s="3"/>
      <c r="D11" s="3"/>
      <c r="E11" s="33"/>
      <c r="F11" s="34"/>
      <c r="G11" s="46">
        <f>+PPNE3!F15</f>
        <v>786600000</v>
      </c>
      <c r="H11" s="31"/>
      <c r="I11" s="31"/>
      <c r="J11" s="31"/>
      <c r="K11" s="31"/>
      <c r="L11" s="31"/>
      <c r="M11" s="31"/>
      <c r="N11" s="31"/>
      <c r="O11" s="35"/>
    </row>
    <row r="12" spans="1:15" ht="13.5" x14ac:dyDescent="0.25">
      <c r="A12" s="32" t="s">
        <v>25</v>
      </c>
      <c r="B12" s="3"/>
      <c r="C12" s="3"/>
      <c r="D12" s="3"/>
      <c r="E12" s="33"/>
      <c r="F12" s="34"/>
      <c r="G12" s="46">
        <f>+PPNE3!F9+PPNE3!F17+PPNE3!F21+PPNE3!F22</f>
        <v>127360000</v>
      </c>
      <c r="H12" s="31"/>
      <c r="I12" s="31"/>
      <c r="J12" s="31"/>
      <c r="K12" s="31"/>
      <c r="L12" s="31"/>
      <c r="M12" s="31"/>
      <c r="N12" s="31"/>
      <c r="O12" s="35"/>
    </row>
    <row r="13" spans="1:15" ht="13.5" x14ac:dyDescent="0.25">
      <c r="A13" s="36" t="s">
        <v>31</v>
      </c>
      <c r="B13" s="3"/>
      <c r="C13" s="3"/>
      <c r="D13" s="3"/>
      <c r="E13" s="33"/>
      <c r="F13" s="34"/>
      <c r="G13" s="47">
        <f>+PPNE3!F18</f>
        <v>0</v>
      </c>
      <c r="H13" s="31"/>
      <c r="I13" s="31"/>
      <c r="J13" s="31"/>
      <c r="K13" s="31"/>
      <c r="L13" s="31"/>
      <c r="M13" s="31"/>
      <c r="N13" s="31"/>
      <c r="O13" s="35"/>
    </row>
    <row r="14" spans="1:15" ht="14.25" thickBot="1" x14ac:dyDescent="0.3">
      <c r="A14" s="24" t="s">
        <v>42</v>
      </c>
      <c r="B14" s="25"/>
      <c r="C14" s="25"/>
      <c r="D14" s="25"/>
      <c r="E14" s="26"/>
      <c r="F14" s="27"/>
      <c r="G14" s="28">
        <f>SUM(G9:G13)</f>
        <v>1203065065</v>
      </c>
      <c r="H14" s="29"/>
      <c r="I14" s="29"/>
      <c r="J14" s="29"/>
      <c r="K14" s="29"/>
      <c r="L14" s="29"/>
      <c r="M14" s="29"/>
      <c r="N14" s="29"/>
      <c r="O14" s="30"/>
    </row>
    <row r="15" spans="1:15" ht="15.75" customHeight="1" thickTop="1" x14ac:dyDescent="0.2">
      <c r="A15" s="15" t="s">
        <v>27</v>
      </c>
      <c r="B15" s="10"/>
      <c r="C15" s="10"/>
      <c r="D15" s="10"/>
      <c r="E15" s="10"/>
      <c r="F15" s="10"/>
      <c r="G15" s="10"/>
      <c r="H15" s="10"/>
      <c r="I15" s="10"/>
      <c r="J15" s="10"/>
      <c r="K15" s="10"/>
      <c r="L15" s="10"/>
      <c r="M15" s="10"/>
      <c r="N15" s="10"/>
      <c r="O15" s="16"/>
    </row>
    <row r="16" spans="1:15" ht="19.5" customHeight="1" x14ac:dyDescent="0.2">
      <c r="A16" s="350" t="s">
        <v>43</v>
      </c>
      <c r="B16" s="350" t="s">
        <v>28</v>
      </c>
      <c r="C16" s="350" t="s">
        <v>3</v>
      </c>
      <c r="D16" s="350" t="s">
        <v>29</v>
      </c>
      <c r="E16" s="350" t="s">
        <v>7</v>
      </c>
      <c r="F16" s="355" t="s">
        <v>33</v>
      </c>
      <c r="G16" s="354" t="s">
        <v>34</v>
      </c>
      <c r="H16" s="354" t="s">
        <v>35</v>
      </c>
      <c r="I16" s="359" t="s">
        <v>36</v>
      </c>
      <c r="J16" s="360" t="s">
        <v>40</v>
      </c>
      <c r="K16" s="360"/>
      <c r="L16" s="354" t="s">
        <v>41</v>
      </c>
      <c r="M16" s="354"/>
      <c r="N16" s="357" t="s">
        <v>203</v>
      </c>
      <c r="O16" s="357" t="s">
        <v>6</v>
      </c>
    </row>
    <row r="17" spans="1:17" ht="50.25" customHeight="1" x14ac:dyDescent="0.2">
      <c r="A17" s="350"/>
      <c r="B17" s="350"/>
      <c r="C17" s="350"/>
      <c r="D17" s="350"/>
      <c r="E17" s="350"/>
      <c r="F17" s="356"/>
      <c r="G17" s="354"/>
      <c r="H17" s="354"/>
      <c r="I17" s="359"/>
      <c r="J17" s="11" t="s">
        <v>37</v>
      </c>
      <c r="K17" s="11" t="s">
        <v>38</v>
      </c>
      <c r="L17" s="11" t="s">
        <v>23</v>
      </c>
      <c r="M17" s="11" t="s">
        <v>39</v>
      </c>
      <c r="N17" s="358"/>
      <c r="O17" s="358"/>
    </row>
    <row r="18" spans="1:17" ht="12.75" x14ac:dyDescent="0.2">
      <c r="A18" s="250">
        <v>2</v>
      </c>
      <c r="B18" s="251"/>
      <c r="C18" s="251"/>
      <c r="D18" s="251"/>
      <c r="E18" s="251"/>
      <c r="F18" s="252" t="s">
        <v>4</v>
      </c>
      <c r="G18" s="21">
        <f>+G19+G67+G171+G255+G272+G325</f>
        <v>140407138.86000001</v>
      </c>
      <c r="H18" s="21">
        <f t="shared" ref="H18:M18" si="0">+H19+H67+H171+H255+H272+H325</f>
        <v>157407134.86000001</v>
      </c>
      <c r="I18" s="21">
        <f t="shared" si="0"/>
        <v>342117138.86000001</v>
      </c>
      <c r="J18" s="21">
        <f t="shared" si="0"/>
        <v>135851420.86000001</v>
      </c>
      <c r="K18" s="21">
        <f t="shared" si="0"/>
        <v>142407134.86000001</v>
      </c>
      <c r="L18" s="21">
        <f t="shared" si="0"/>
        <v>198947139.86000001</v>
      </c>
      <c r="M18" s="21">
        <f t="shared" si="0"/>
        <v>85927956.840000004</v>
      </c>
      <c r="N18" s="21">
        <f>N19+N67+N171+N255+N272+N325</f>
        <v>1203065065</v>
      </c>
      <c r="O18" s="21">
        <f t="shared" ref="O18" si="1">+O19+O67+O171+O255+O272+O325</f>
        <v>139.26221563087279</v>
      </c>
      <c r="Q18" s="335"/>
    </row>
    <row r="19" spans="1:17" ht="12.75" x14ac:dyDescent="0.2">
      <c r="A19" s="253">
        <v>2</v>
      </c>
      <c r="B19" s="254">
        <v>1</v>
      </c>
      <c r="C19" s="255"/>
      <c r="D19" s="255"/>
      <c r="E19" s="255"/>
      <c r="F19" s="256" t="s">
        <v>204</v>
      </c>
      <c r="G19" s="23">
        <f>+G20+G42+G54+G58</f>
        <v>99862154.430000007</v>
      </c>
      <c r="H19" s="23">
        <f t="shared" ref="H19:N19" si="2">+H20+H42+H54+H58</f>
        <v>99862152.430000007</v>
      </c>
      <c r="I19" s="23">
        <f t="shared" si="2"/>
        <v>244072152.43000001</v>
      </c>
      <c r="J19" s="23">
        <f t="shared" si="2"/>
        <v>77092152.430000007</v>
      </c>
      <c r="K19" s="23">
        <f t="shared" si="2"/>
        <v>99862152.430000007</v>
      </c>
      <c r="L19" s="23">
        <f t="shared" si="2"/>
        <v>164402154.43000001</v>
      </c>
      <c r="M19" s="23">
        <f t="shared" si="2"/>
        <v>58092145.420000002</v>
      </c>
      <c r="N19" s="23">
        <f t="shared" si="2"/>
        <v>843245064</v>
      </c>
      <c r="O19" s="23">
        <f t="shared" ref="O19" si="3">+O20+O42+O54+O58</f>
        <v>70.09139310349768</v>
      </c>
    </row>
    <row r="20" spans="1:17" ht="12.75" x14ac:dyDescent="0.2">
      <c r="A20" s="257">
        <v>2</v>
      </c>
      <c r="B20" s="258">
        <v>1</v>
      </c>
      <c r="C20" s="258">
        <v>1</v>
      </c>
      <c r="D20" s="258"/>
      <c r="E20" s="258"/>
      <c r="F20" s="259" t="s">
        <v>44</v>
      </c>
      <c r="G20" s="22">
        <f>+G21+G26+G33+G35+G37</f>
        <v>96075715.430000007</v>
      </c>
      <c r="H20" s="22">
        <f t="shared" ref="H20:N20" si="4">+H21+H26+H33+H35+H37</f>
        <v>96075713.430000007</v>
      </c>
      <c r="I20" s="22">
        <f t="shared" si="4"/>
        <v>240285713.43000001</v>
      </c>
      <c r="J20" s="22">
        <f t="shared" si="4"/>
        <v>73305713.430000007</v>
      </c>
      <c r="K20" s="22">
        <f t="shared" si="4"/>
        <v>96075713.430000007</v>
      </c>
      <c r="L20" s="22">
        <f t="shared" si="4"/>
        <v>160615715.43000001</v>
      </c>
      <c r="M20" s="22">
        <f t="shared" si="4"/>
        <v>54305715.420000002</v>
      </c>
      <c r="N20" s="22">
        <f t="shared" si="4"/>
        <v>816740000</v>
      </c>
      <c r="O20" s="22">
        <f>+O21+O26+O33+O35+O37</f>
        <v>67.888265045747957</v>
      </c>
    </row>
    <row r="21" spans="1:17" ht="12.75" x14ac:dyDescent="0.2">
      <c r="A21" s="260">
        <v>2</v>
      </c>
      <c r="B21" s="261">
        <v>1</v>
      </c>
      <c r="C21" s="261">
        <v>1</v>
      </c>
      <c r="D21" s="261">
        <v>1</v>
      </c>
      <c r="E21" s="261"/>
      <c r="F21" s="262" t="s">
        <v>45</v>
      </c>
      <c r="G21" s="20">
        <f>SUM(G22:G25)</f>
        <v>91770000</v>
      </c>
      <c r="H21" s="20">
        <f t="shared" ref="H21:M21" si="5">SUM(H22:H25)</f>
        <v>91770000</v>
      </c>
      <c r="I21" s="20">
        <f t="shared" si="5"/>
        <v>235980000</v>
      </c>
      <c r="J21" s="20">
        <f t="shared" si="5"/>
        <v>69000000</v>
      </c>
      <c r="K21" s="20">
        <f t="shared" si="5"/>
        <v>91770000</v>
      </c>
      <c r="L21" s="20">
        <f t="shared" si="5"/>
        <v>156310000</v>
      </c>
      <c r="M21" s="20">
        <f t="shared" si="5"/>
        <v>50000000</v>
      </c>
      <c r="N21" s="20">
        <f>SUM(N22:N25)</f>
        <v>786600000</v>
      </c>
      <c r="O21" s="44">
        <f>SUM(O22:O25)</f>
        <v>65.382997385931077</v>
      </c>
    </row>
    <row r="22" spans="1:17" ht="12.75" x14ac:dyDescent="0.2">
      <c r="A22" s="263">
        <v>2</v>
      </c>
      <c r="B22" s="264">
        <v>1</v>
      </c>
      <c r="C22" s="264">
        <v>1</v>
      </c>
      <c r="D22" s="264">
        <v>1</v>
      </c>
      <c r="E22" s="264" t="s">
        <v>181</v>
      </c>
      <c r="F22" s="265" t="s">
        <v>205</v>
      </c>
      <c r="G22" s="17">
        <v>91770000</v>
      </c>
      <c r="H22" s="17">
        <v>91770000</v>
      </c>
      <c r="I22" s="17">
        <v>235980000</v>
      </c>
      <c r="J22" s="17">
        <v>69000000</v>
      </c>
      <c r="K22" s="17">
        <v>91770000</v>
      </c>
      <c r="L22" s="17">
        <v>156310000</v>
      </c>
      <c r="M22" s="17">
        <v>50000000</v>
      </c>
      <c r="N22" s="281">
        <f>SUBTOTAL(9,G22:M22)</f>
        <v>786600000</v>
      </c>
      <c r="O22" s="284">
        <f t="shared" ref="O22:O32" si="6">IFERROR(N22/$N$18*100,"0.00")</f>
        <v>65.382997385931077</v>
      </c>
    </row>
    <row r="23" spans="1:17" ht="12.75" x14ac:dyDescent="0.2">
      <c r="A23" s="263">
        <v>2</v>
      </c>
      <c r="B23" s="264">
        <v>1</v>
      </c>
      <c r="C23" s="264">
        <v>1</v>
      </c>
      <c r="D23" s="264">
        <v>1</v>
      </c>
      <c r="E23" s="264" t="s">
        <v>182</v>
      </c>
      <c r="F23" s="266" t="s">
        <v>46</v>
      </c>
      <c r="G23" s="17"/>
      <c r="H23" s="17"/>
      <c r="I23" s="17"/>
      <c r="J23" s="17"/>
      <c r="K23" s="17"/>
      <c r="L23" s="17"/>
      <c r="M23" s="17"/>
      <c r="N23" s="281">
        <f t="shared" ref="N23:N41" si="7">SUBTOTAL(9,G23:M23)</f>
        <v>0</v>
      </c>
      <c r="O23" s="284">
        <f t="shared" si="6"/>
        <v>0</v>
      </c>
    </row>
    <row r="24" spans="1:17" ht="12.75" x14ac:dyDescent="0.2">
      <c r="A24" s="263">
        <v>2</v>
      </c>
      <c r="B24" s="264">
        <v>1</v>
      </c>
      <c r="C24" s="264">
        <v>1</v>
      </c>
      <c r="D24" s="264">
        <v>1</v>
      </c>
      <c r="E24" s="264" t="s">
        <v>187</v>
      </c>
      <c r="F24" s="266" t="s">
        <v>47</v>
      </c>
      <c r="G24" s="17"/>
      <c r="H24" s="17"/>
      <c r="I24" s="17"/>
      <c r="J24" s="17"/>
      <c r="K24" s="17"/>
      <c r="L24" s="17"/>
      <c r="M24" s="17"/>
      <c r="N24" s="281">
        <f t="shared" si="7"/>
        <v>0</v>
      </c>
      <c r="O24" s="284">
        <f t="shared" si="6"/>
        <v>0</v>
      </c>
    </row>
    <row r="25" spans="1:17" ht="12.75" x14ac:dyDescent="0.2">
      <c r="A25" s="263">
        <v>2</v>
      </c>
      <c r="B25" s="264">
        <v>1</v>
      </c>
      <c r="C25" s="264">
        <v>1</v>
      </c>
      <c r="D25" s="264">
        <v>1</v>
      </c>
      <c r="E25" s="264" t="s">
        <v>206</v>
      </c>
      <c r="F25" s="266" t="s">
        <v>207</v>
      </c>
      <c r="G25" s="17"/>
      <c r="H25" s="17"/>
      <c r="I25" s="17"/>
      <c r="J25" s="17"/>
      <c r="K25" s="17"/>
      <c r="L25" s="17"/>
      <c r="M25" s="17"/>
      <c r="N25" s="281">
        <f t="shared" si="7"/>
        <v>0</v>
      </c>
      <c r="O25" s="284">
        <f t="shared" si="6"/>
        <v>0</v>
      </c>
    </row>
    <row r="26" spans="1:17" ht="12.75" x14ac:dyDescent="0.2">
      <c r="A26" s="260">
        <v>2</v>
      </c>
      <c r="B26" s="261">
        <v>1</v>
      </c>
      <c r="C26" s="261">
        <v>1</v>
      </c>
      <c r="D26" s="261">
        <v>2</v>
      </c>
      <c r="E26" s="261"/>
      <c r="F26" s="262" t="s">
        <v>48</v>
      </c>
      <c r="G26" s="20">
        <f t="shared" ref="G26:O26" si="8">SUM(G27:G32)</f>
        <v>3428571.43</v>
      </c>
      <c r="H26" s="20">
        <f t="shared" si="8"/>
        <v>3428571.43</v>
      </c>
      <c r="I26" s="20">
        <f t="shared" si="8"/>
        <v>3428571.43</v>
      </c>
      <c r="J26" s="20">
        <f t="shared" si="8"/>
        <v>3428571.43</v>
      </c>
      <c r="K26" s="20">
        <f t="shared" si="8"/>
        <v>3428571.43</v>
      </c>
      <c r="L26" s="20">
        <f t="shared" si="8"/>
        <v>3428571.43</v>
      </c>
      <c r="M26" s="20">
        <f t="shared" si="8"/>
        <v>3428571.42</v>
      </c>
      <c r="N26" s="20">
        <f t="shared" si="8"/>
        <v>24000000</v>
      </c>
      <c r="O26" s="44">
        <f t="shared" si="8"/>
        <v>1.9949045731786752</v>
      </c>
    </row>
    <row r="27" spans="1:17" ht="12.75" x14ac:dyDescent="0.2">
      <c r="A27" s="263">
        <v>2</v>
      </c>
      <c r="B27" s="264">
        <v>1</v>
      </c>
      <c r="C27" s="264">
        <v>1</v>
      </c>
      <c r="D27" s="264">
        <v>2</v>
      </c>
      <c r="E27" s="264" t="s">
        <v>183</v>
      </c>
      <c r="F27" s="266" t="s">
        <v>21</v>
      </c>
      <c r="G27" s="17"/>
      <c r="H27" s="17"/>
      <c r="I27" s="17"/>
      <c r="J27" s="17"/>
      <c r="K27" s="17"/>
      <c r="L27" s="17"/>
      <c r="M27" s="17"/>
      <c r="N27" s="282">
        <f t="shared" si="7"/>
        <v>0</v>
      </c>
      <c r="O27" s="284">
        <f t="shared" si="6"/>
        <v>0</v>
      </c>
    </row>
    <row r="28" spans="1:17" ht="12.75" x14ac:dyDescent="0.2">
      <c r="A28" s="263">
        <v>2</v>
      </c>
      <c r="B28" s="264">
        <v>1</v>
      </c>
      <c r="C28" s="264">
        <v>1</v>
      </c>
      <c r="D28" s="264">
        <v>2</v>
      </c>
      <c r="E28" s="264" t="s">
        <v>187</v>
      </c>
      <c r="F28" s="266" t="s">
        <v>49</v>
      </c>
      <c r="G28" s="17"/>
      <c r="H28" s="17"/>
      <c r="I28" s="17"/>
      <c r="J28" s="17"/>
      <c r="K28" s="17"/>
      <c r="L28" s="17"/>
      <c r="M28" s="17"/>
      <c r="N28" s="282">
        <f t="shared" si="7"/>
        <v>0</v>
      </c>
      <c r="O28" s="284">
        <f t="shared" si="6"/>
        <v>0</v>
      </c>
    </row>
    <row r="29" spans="1:17" ht="12.75" x14ac:dyDescent="0.2">
      <c r="A29" s="263">
        <v>2</v>
      </c>
      <c r="B29" s="264">
        <v>1</v>
      </c>
      <c r="C29" s="264">
        <v>1</v>
      </c>
      <c r="D29" s="264">
        <v>2</v>
      </c>
      <c r="E29" s="264" t="s">
        <v>206</v>
      </c>
      <c r="F29" s="266" t="s">
        <v>50</v>
      </c>
      <c r="G29" s="17"/>
      <c r="H29" s="17"/>
      <c r="I29" s="17"/>
      <c r="J29" s="17"/>
      <c r="K29" s="17"/>
      <c r="L29" s="17"/>
      <c r="M29" s="17"/>
      <c r="N29" s="282">
        <f t="shared" si="7"/>
        <v>0</v>
      </c>
      <c r="O29" s="284">
        <f t="shared" si="6"/>
        <v>0</v>
      </c>
    </row>
    <row r="30" spans="1:17" ht="12.75" x14ac:dyDescent="0.2">
      <c r="A30" s="263">
        <v>2</v>
      </c>
      <c r="B30" s="264">
        <v>1</v>
      </c>
      <c r="C30" s="264">
        <v>1</v>
      </c>
      <c r="D30" s="264">
        <v>2</v>
      </c>
      <c r="E30" s="264" t="s">
        <v>212</v>
      </c>
      <c r="F30" s="266" t="s">
        <v>945</v>
      </c>
      <c r="G30" s="17">
        <v>3428571.43</v>
      </c>
      <c r="H30" s="17">
        <v>3428571.43</v>
      </c>
      <c r="I30" s="17">
        <v>3428571.43</v>
      </c>
      <c r="J30" s="17">
        <v>3428571.43</v>
      </c>
      <c r="K30" s="17">
        <v>3428571.43</v>
      </c>
      <c r="L30" s="17">
        <v>3428571.43</v>
      </c>
      <c r="M30" s="17">
        <v>3428571.42</v>
      </c>
      <c r="N30" s="282">
        <f t="shared" si="7"/>
        <v>24000000</v>
      </c>
      <c r="O30" s="284">
        <f t="shared" si="6"/>
        <v>1.9949045731786752</v>
      </c>
    </row>
    <row r="31" spans="1:17" ht="12.75" x14ac:dyDescent="0.2">
      <c r="A31" s="263">
        <v>2</v>
      </c>
      <c r="B31" s="264">
        <v>1</v>
      </c>
      <c r="C31" s="264">
        <v>1</v>
      </c>
      <c r="D31" s="264">
        <v>2</v>
      </c>
      <c r="E31" s="264" t="s">
        <v>213</v>
      </c>
      <c r="F31" s="266" t="s">
        <v>946</v>
      </c>
      <c r="G31" s="17"/>
      <c r="H31" s="17"/>
      <c r="I31" s="17"/>
      <c r="J31" s="17"/>
      <c r="K31" s="17"/>
      <c r="L31" s="17"/>
      <c r="M31" s="17"/>
      <c r="N31" s="282">
        <f t="shared" si="7"/>
        <v>0</v>
      </c>
      <c r="O31" s="284">
        <f t="shared" si="6"/>
        <v>0</v>
      </c>
    </row>
    <row r="32" spans="1:17" ht="12.75" x14ac:dyDescent="0.2">
      <c r="A32" s="263">
        <v>2</v>
      </c>
      <c r="B32" s="264">
        <v>1</v>
      </c>
      <c r="C32" s="264">
        <v>1</v>
      </c>
      <c r="D32" s="264">
        <v>2</v>
      </c>
      <c r="E32" s="264" t="s">
        <v>947</v>
      </c>
      <c r="F32" s="266" t="s">
        <v>948</v>
      </c>
      <c r="G32" s="17"/>
      <c r="H32" s="17"/>
      <c r="I32" s="17"/>
      <c r="J32" s="17"/>
      <c r="K32" s="17"/>
      <c r="L32" s="17"/>
      <c r="M32" s="17"/>
      <c r="N32" s="282">
        <f t="shared" si="7"/>
        <v>0</v>
      </c>
      <c r="O32" s="284">
        <f t="shared" si="6"/>
        <v>0</v>
      </c>
    </row>
    <row r="33" spans="1:15" ht="12.75" x14ac:dyDescent="0.2">
      <c r="A33" s="260">
        <v>2</v>
      </c>
      <c r="B33" s="261">
        <v>1</v>
      </c>
      <c r="C33" s="261">
        <v>1</v>
      </c>
      <c r="D33" s="261">
        <v>3</v>
      </c>
      <c r="E33" s="261"/>
      <c r="F33" s="262" t="s">
        <v>51</v>
      </c>
      <c r="G33" s="20">
        <f t="shared" ref="G33:N33" si="9">G34</f>
        <v>0</v>
      </c>
      <c r="H33" s="20">
        <f t="shared" si="9"/>
        <v>0</v>
      </c>
      <c r="I33" s="20">
        <f t="shared" si="9"/>
        <v>0</v>
      </c>
      <c r="J33" s="20">
        <f t="shared" si="9"/>
        <v>0</v>
      </c>
      <c r="K33" s="20">
        <f t="shared" si="9"/>
        <v>0</v>
      </c>
      <c r="L33" s="20">
        <f t="shared" si="9"/>
        <v>0</v>
      </c>
      <c r="M33" s="20">
        <f t="shared" si="9"/>
        <v>0</v>
      </c>
      <c r="N33" s="20">
        <f t="shared" si="9"/>
        <v>0</v>
      </c>
      <c r="O33" s="44">
        <f t="shared" ref="O33" si="10">O34</f>
        <v>0</v>
      </c>
    </row>
    <row r="34" spans="1:15" ht="12.75" x14ac:dyDescent="0.2">
      <c r="A34" s="263">
        <v>2</v>
      </c>
      <c r="B34" s="264">
        <v>1</v>
      </c>
      <c r="C34" s="264">
        <v>1</v>
      </c>
      <c r="D34" s="264">
        <v>3</v>
      </c>
      <c r="E34" s="264" t="s">
        <v>181</v>
      </c>
      <c r="F34" s="266" t="s">
        <v>51</v>
      </c>
      <c r="G34" s="17"/>
      <c r="H34" s="17"/>
      <c r="I34" s="17"/>
      <c r="J34" s="17"/>
      <c r="K34" s="17"/>
      <c r="L34" s="17"/>
      <c r="M34" s="17"/>
      <c r="N34" s="282">
        <f>SUBTOTAL(9,G34:M34)</f>
        <v>0</v>
      </c>
      <c r="O34" s="284">
        <f t="shared" ref="O34:O41" si="11">IFERROR(N34/$N$18*100,"0.00")</f>
        <v>0</v>
      </c>
    </row>
    <row r="35" spans="1:15" ht="12.75" x14ac:dyDescent="0.2">
      <c r="A35" s="260">
        <v>2</v>
      </c>
      <c r="B35" s="261">
        <v>1</v>
      </c>
      <c r="C35" s="261">
        <v>1</v>
      </c>
      <c r="D35" s="261">
        <v>4</v>
      </c>
      <c r="E35" s="261"/>
      <c r="F35" s="262" t="s">
        <v>209</v>
      </c>
      <c r="G35" s="20">
        <f t="shared" ref="G35:N35" si="12">G36</f>
        <v>448571</v>
      </c>
      <c r="H35" s="20">
        <f t="shared" si="12"/>
        <v>448571</v>
      </c>
      <c r="I35" s="20">
        <f t="shared" si="12"/>
        <v>448571</v>
      </c>
      <c r="J35" s="20">
        <f t="shared" si="12"/>
        <v>448571</v>
      </c>
      <c r="K35" s="20">
        <f t="shared" si="12"/>
        <v>448571</v>
      </c>
      <c r="L35" s="20">
        <f t="shared" si="12"/>
        <v>448573</v>
      </c>
      <c r="M35" s="20">
        <f t="shared" si="12"/>
        <v>448572</v>
      </c>
      <c r="N35" s="20">
        <f t="shared" si="12"/>
        <v>3140000</v>
      </c>
      <c r="O35" s="44">
        <f t="shared" ref="O35" si="13">O36</f>
        <v>0.26100001499087666</v>
      </c>
    </row>
    <row r="36" spans="1:15" ht="12.75" x14ac:dyDescent="0.2">
      <c r="A36" s="263">
        <v>2</v>
      </c>
      <c r="B36" s="264">
        <v>1</v>
      </c>
      <c r="C36" s="264">
        <v>1</v>
      </c>
      <c r="D36" s="264">
        <v>4</v>
      </c>
      <c r="E36" s="264" t="s">
        <v>181</v>
      </c>
      <c r="F36" s="266" t="s">
        <v>209</v>
      </c>
      <c r="G36" s="17">
        <v>448571</v>
      </c>
      <c r="H36" s="17">
        <v>448571</v>
      </c>
      <c r="I36" s="17">
        <v>448571</v>
      </c>
      <c r="J36" s="17">
        <v>448571</v>
      </c>
      <c r="K36" s="17">
        <v>448571</v>
      </c>
      <c r="L36" s="17">
        <v>448573</v>
      </c>
      <c r="M36" s="17">
        <v>448572</v>
      </c>
      <c r="N36" s="282">
        <f>SUBTOTAL(9,G36:M36)</f>
        <v>3140000</v>
      </c>
      <c r="O36" s="283">
        <f t="shared" si="11"/>
        <v>0.26100001499087666</v>
      </c>
    </row>
    <row r="37" spans="1:15" ht="12.75" x14ac:dyDescent="0.2">
      <c r="A37" s="260">
        <v>2</v>
      </c>
      <c r="B37" s="261">
        <v>1</v>
      </c>
      <c r="C37" s="261">
        <v>1</v>
      </c>
      <c r="D37" s="261">
        <v>5</v>
      </c>
      <c r="E37" s="261"/>
      <c r="F37" s="262" t="s">
        <v>210</v>
      </c>
      <c r="G37" s="20">
        <f t="shared" ref="G37:N37" si="14">SUM(G38:G41)</f>
        <v>428573</v>
      </c>
      <c r="H37" s="20">
        <f t="shared" si="14"/>
        <v>428571</v>
      </c>
      <c r="I37" s="20">
        <f t="shared" si="14"/>
        <v>428571</v>
      </c>
      <c r="J37" s="20">
        <f t="shared" si="14"/>
        <v>428571</v>
      </c>
      <c r="K37" s="20">
        <f t="shared" si="14"/>
        <v>428571</v>
      </c>
      <c r="L37" s="20">
        <f t="shared" si="14"/>
        <v>428571</v>
      </c>
      <c r="M37" s="20">
        <f t="shared" si="14"/>
        <v>428572</v>
      </c>
      <c r="N37" s="20">
        <f t="shared" si="14"/>
        <v>3000000</v>
      </c>
      <c r="O37" s="44">
        <f t="shared" ref="O37" si="15">SUM(O38:O41)</f>
        <v>0.2493630716473344</v>
      </c>
    </row>
    <row r="38" spans="1:15" ht="12.75" x14ac:dyDescent="0.2">
      <c r="A38" s="263">
        <v>2</v>
      </c>
      <c r="B38" s="264">
        <v>1</v>
      </c>
      <c r="C38" s="264">
        <v>1</v>
      </c>
      <c r="D38" s="264">
        <v>5</v>
      </c>
      <c r="E38" s="264" t="s">
        <v>181</v>
      </c>
      <c r="F38" s="267" t="s">
        <v>210</v>
      </c>
      <c r="G38" s="17"/>
      <c r="H38" s="17"/>
      <c r="I38" s="17"/>
      <c r="J38" s="17"/>
      <c r="K38" s="17"/>
      <c r="L38" s="17"/>
      <c r="M38" s="17"/>
      <c r="N38" s="282">
        <f t="shared" si="7"/>
        <v>0</v>
      </c>
      <c r="O38" s="283">
        <f t="shared" si="11"/>
        <v>0</v>
      </c>
    </row>
    <row r="39" spans="1:15" ht="12.75" x14ac:dyDescent="0.2">
      <c r="A39" s="263">
        <v>2</v>
      </c>
      <c r="B39" s="264">
        <v>1</v>
      </c>
      <c r="C39" s="264">
        <v>1</v>
      </c>
      <c r="D39" s="264">
        <v>5</v>
      </c>
      <c r="E39" s="264" t="s">
        <v>182</v>
      </c>
      <c r="F39" s="266" t="s">
        <v>52</v>
      </c>
      <c r="G39" s="17"/>
      <c r="H39" s="17"/>
      <c r="I39" s="17"/>
      <c r="J39" s="17"/>
      <c r="K39" s="17"/>
      <c r="L39" s="17"/>
      <c r="M39" s="17"/>
      <c r="N39" s="282">
        <f t="shared" si="7"/>
        <v>0</v>
      </c>
      <c r="O39" s="283">
        <f t="shared" si="11"/>
        <v>0</v>
      </c>
    </row>
    <row r="40" spans="1:15" ht="12.75" x14ac:dyDescent="0.2">
      <c r="A40" s="263">
        <v>2</v>
      </c>
      <c r="B40" s="264">
        <v>1</v>
      </c>
      <c r="C40" s="264">
        <v>1</v>
      </c>
      <c r="D40" s="264">
        <v>5</v>
      </c>
      <c r="E40" s="264" t="s">
        <v>183</v>
      </c>
      <c r="F40" s="266" t="s">
        <v>211</v>
      </c>
      <c r="G40" s="17">
        <v>285716</v>
      </c>
      <c r="H40" s="17">
        <v>285714</v>
      </c>
      <c r="I40" s="17">
        <v>285714</v>
      </c>
      <c r="J40" s="17">
        <v>285714</v>
      </c>
      <c r="K40" s="17">
        <v>285714</v>
      </c>
      <c r="L40" s="17">
        <v>285714</v>
      </c>
      <c r="M40" s="17">
        <v>285714</v>
      </c>
      <c r="N40" s="282">
        <f t="shared" si="7"/>
        <v>2000000</v>
      </c>
      <c r="O40" s="283">
        <f t="shared" si="11"/>
        <v>0.1662420477648896</v>
      </c>
    </row>
    <row r="41" spans="1:15" ht="12.75" x14ac:dyDescent="0.2">
      <c r="A41" s="263">
        <v>2</v>
      </c>
      <c r="B41" s="264">
        <v>1</v>
      </c>
      <c r="C41" s="264">
        <v>1</v>
      </c>
      <c r="D41" s="264">
        <v>5</v>
      </c>
      <c r="E41" s="264" t="s">
        <v>184</v>
      </c>
      <c r="F41" s="266" t="s">
        <v>185</v>
      </c>
      <c r="G41" s="17">
        <v>142857</v>
      </c>
      <c r="H41" s="17">
        <v>142857</v>
      </c>
      <c r="I41" s="17">
        <v>142857</v>
      </c>
      <c r="J41" s="17">
        <v>142857</v>
      </c>
      <c r="K41" s="17">
        <v>142857</v>
      </c>
      <c r="L41" s="17">
        <v>142857</v>
      </c>
      <c r="M41" s="17">
        <v>142858</v>
      </c>
      <c r="N41" s="282">
        <f t="shared" si="7"/>
        <v>1000000</v>
      </c>
      <c r="O41" s="283">
        <f t="shared" si="11"/>
        <v>8.31210238824448E-2</v>
      </c>
    </row>
    <row r="42" spans="1:15" ht="12.75" x14ac:dyDescent="0.2">
      <c r="A42" s="257">
        <v>2</v>
      </c>
      <c r="B42" s="258">
        <v>1</v>
      </c>
      <c r="C42" s="258">
        <v>2</v>
      </c>
      <c r="D42" s="258"/>
      <c r="E42" s="258"/>
      <c r="F42" s="259" t="s">
        <v>8</v>
      </c>
      <c r="G42" s="22">
        <f t="shared" ref="G42:N42" si="16">+G43+G45</f>
        <v>3416152</v>
      </c>
      <c r="H42" s="22">
        <f t="shared" si="16"/>
        <v>3416152</v>
      </c>
      <c r="I42" s="22">
        <f t="shared" si="16"/>
        <v>3416152</v>
      </c>
      <c r="J42" s="22">
        <f t="shared" si="16"/>
        <v>3416152</v>
      </c>
      <c r="K42" s="22">
        <f t="shared" si="16"/>
        <v>3416152</v>
      </c>
      <c r="L42" s="22">
        <f t="shared" si="16"/>
        <v>3416152</v>
      </c>
      <c r="M42" s="22">
        <f t="shared" si="16"/>
        <v>3416152</v>
      </c>
      <c r="N42" s="22">
        <f t="shared" si="16"/>
        <v>23913064</v>
      </c>
      <c r="O42" s="22">
        <f t="shared" ref="O42" si="17">+O43+O45</f>
        <v>1.9876783638464308</v>
      </c>
    </row>
    <row r="43" spans="1:15" ht="12.75" x14ac:dyDescent="0.2">
      <c r="A43" s="260">
        <v>2</v>
      </c>
      <c r="B43" s="261">
        <v>1</v>
      </c>
      <c r="C43" s="261">
        <v>2</v>
      </c>
      <c r="D43" s="261">
        <v>1</v>
      </c>
      <c r="E43" s="261"/>
      <c r="F43" s="262" t="s">
        <v>53</v>
      </c>
      <c r="G43" s="20">
        <f t="shared" ref="G43:N43" si="18">G44</f>
        <v>0</v>
      </c>
      <c r="H43" s="20">
        <f t="shared" si="18"/>
        <v>0</v>
      </c>
      <c r="I43" s="20">
        <f t="shared" si="18"/>
        <v>0</v>
      </c>
      <c r="J43" s="20">
        <f t="shared" si="18"/>
        <v>0</v>
      </c>
      <c r="K43" s="20">
        <f t="shared" si="18"/>
        <v>0</v>
      </c>
      <c r="L43" s="20">
        <f t="shared" si="18"/>
        <v>0</v>
      </c>
      <c r="M43" s="20">
        <f t="shared" si="18"/>
        <v>0</v>
      </c>
      <c r="N43" s="20">
        <f t="shared" si="18"/>
        <v>0</v>
      </c>
      <c r="O43" s="44">
        <f t="shared" ref="O43" si="19">O44</f>
        <v>0</v>
      </c>
    </row>
    <row r="44" spans="1:15" ht="12.75" x14ac:dyDescent="0.2">
      <c r="A44" s="263">
        <v>2</v>
      </c>
      <c r="B44" s="264">
        <v>1</v>
      </c>
      <c r="C44" s="264">
        <v>2</v>
      </c>
      <c r="D44" s="264">
        <v>1</v>
      </c>
      <c r="E44" s="264" t="s">
        <v>181</v>
      </c>
      <c r="F44" s="266" t="s">
        <v>53</v>
      </c>
      <c r="G44" s="17"/>
      <c r="H44" s="17"/>
      <c r="I44" s="17"/>
      <c r="J44" s="17"/>
      <c r="K44" s="17"/>
      <c r="L44" s="17"/>
      <c r="M44" s="17"/>
      <c r="N44" s="281">
        <f>SUBTOTAL(9,G44:M44)</f>
        <v>0</v>
      </c>
      <c r="O44" s="284">
        <f>IFERROR(N44/$N$18*100,"0.00")</f>
        <v>0</v>
      </c>
    </row>
    <row r="45" spans="1:15" ht="12.75" x14ac:dyDescent="0.2">
      <c r="A45" s="260">
        <v>2</v>
      </c>
      <c r="B45" s="261">
        <v>1</v>
      </c>
      <c r="C45" s="261">
        <v>2</v>
      </c>
      <c r="D45" s="261">
        <v>2</v>
      </c>
      <c r="E45" s="261"/>
      <c r="F45" s="262" t="s">
        <v>54</v>
      </c>
      <c r="G45" s="20">
        <f t="shared" ref="G45:O45" si="20">SUM(G46:G53)</f>
        <v>3416152</v>
      </c>
      <c r="H45" s="20">
        <f t="shared" si="20"/>
        <v>3416152</v>
      </c>
      <c r="I45" s="20">
        <f t="shared" si="20"/>
        <v>3416152</v>
      </c>
      <c r="J45" s="20">
        <f t="shared" si="20"/>
        <v>3416152</v>
      </c>
      <c r="K45" s="20">
        <f t="shared" si="20"/>
        <v>3416152</v>
      </c>
      <c r="L45" s="20">
        <f t="shared" si="20"/>
        <v>3416152</v>
      </c>
      <c r="M45" s="20">
        <f t="shared" si="20"/>
        <v>3416152</v>
      </c>
      <c r="N45" s="20">
        <f>SUM(N46:N53)</f>
        <v>23913064</v>
      </c>
      <c r="O45" s="44">
        <f t="shared" si="20"/>
        <v>1.9876783638464308</v>
      </c>
    </row>
    <row r="46" spans="1:15" ht="22.5" x14ac:dyDescent="0.2">
      <c r="A46" s="263">
        <v>2</v>
      </c>
      <c r="B46" s="264">
        <v>1</v>
      </c>
      <c r="C46" s="264">
        <v>2</v>
      </c>
      <c r="D46" s="264">
        <v>2</v>
      </c>
      <c r="E46" s="264" t="s">
        <v>183</v>
      </c>
      <c r="F46" s="268" t="s">
        <v>55</v>
      </c>
      <c r="G46" s="282"/>
      <c r="H46" s="17"/>
      <c r="I46" s="17"/>
      <c r="J46" s="17"/>
      <c r="K46" s="17"/>
      <c r="L46" s="17"/>
      <c r="M46" s="17"/>
      <c r="N46" s="281">
        <f>SUBTOTAL(9,G46:M46)</f>
        <v>0</v>
      </c>
      <c r="O46" s="284">
        <f t="shared" ref="O46:O53" si="21">IFERROR(N46/$N$18*100,"0.00")</f>
        <v>0</v>
      </c>
    </row>
    <row r="47" spans="1:15" ht="12.75" x14ac:dyDescent="0.2">
      <c r="A47" s="263">
        <v>2</v>
      </c>
      <c r="B47" s="264">
        <v>1</v>
      </c>
      <c r="C47" s="264">
        <v>2</v>
      </c>
      <c r="D47" s="264">
        <v>2</v>
      </c>
      <c r="E47" s="264" t="s">
        <v>184</v>
      </c>
      <c r="F47" s="266" t="s">
        <v>56</v>
      </c>
      <c r="G47" s="282"/>
      <c r="H47" s="17"/>
      <c r="I47" s="17"/>
      <c r="J47" s="17"/>
      <c r="K47" s="17"/>
      <c r="L47" s="17"/>
      <c r="M47" s="17"/>
      <c r="N47" s="281">
        <f t="shared" ref="N47:N53" si="22">SUBTOTAL(9,G47:M47)</f>
        <v>0</v>
      </c>
      <c r="O47" s="284">
        <f t="shared" si="21"/>
        <v>0</v>
      </c>
    </row>
    <row r="48" spans="1:15" ht="12.75" x14ac:dyDescent="0.2">
      <c r="A48" s="263">
        <v>2</v>
      </c>
      <c r="B48" s="264">
        <v>1</v>
      </c>
      <c r="C48" s="264">
        <v>2</v>
      </c>
      <c r="D48" s="264">
        <v>2</v>
      </c>
      <c r="E48" s="264" t="s">
        <v>187</v>
      </c>
      <c r="F48" s="266" t="s">
        <v>57</v>
      </c>
      <c r="G48" s="282">
        <v>180000</v>
      </c>
      <c r="H48" s="282">
        <v>180000</v>
      </c>
      <c r="I48" s="282">
        <v>180000</v>
      </c>
      <c r="J48" s="282">
        <v>180000</v>
      </c>
      <c r="K48" s="282">
        <v>180000</v>
      </c>
      <c r="L48" s="282">
        <v>180000</v>
      </c>
      <c r="M48" s="282">
        <v>180000</v>
      </c>
      <c r="N48" s="281">
        <f t="shared" si="22"/>
        <v>1260000</v>
      </c>
      <c r="O48" s="284">
        <f t="shared" si="21"/>
        <v>0.10473249009188045</v>
      </c>
    </row>
    <row r="49" spans="1:15" s="1" customFormat="1" ht="12.75" x14ac:dyDescent="0.2">
      <c r="A49" s="326">
        <v>2</v>
      </c>
      <c r="B49" s="327">
        <v>1</v>
      </c>
      <c r="C49" s="327">
        <v>2</v>
      </c>
      <c r="D49" s="327">
        <v>2</v>
      </c>
      <c r="E49" s="327" t="s">
        <v>206</v>
      </c>
      <c r="F49" s="328" t="s">
        <v>949</v>
      </c>
      <c r="G49" s="329">
        <v>3236152</v>
      </c>
      <c r="H49" s="329">
        <v>3236152</v>
      </c>
      <c r="I49" s="329">
        <v>3236152</v>
      </c>
      <c r="J49" s="329">
        <v>3236152</v>
      </c>
      <c r="K49" s="329">
        <v>3236152</v>
      </c>
      <c r="L49" s="329">
        <v>3236152</v>
      </c>
      <c r="M49" s="329">
        <v>3236152</v>
      </c>
      <c r="N49" s="331">
        <f>SUBTOTAL(9,G49:M49)</f>
        <v>22653064</v>
      </c>
      <c r="O49" s="332">
        <f t="shared" si="21"/>
        <v>1.8829458737545504</v>
      </c>
    </row>
    <row r="50" spans="1:15" ht="12.75" x14ac:dyDescent="0.2">
      <c r="A50" s="263">
        <v>2</v>
      </c>
      <c r="B50" s="264">
        <v>1</v>
      </c>
      <c r="C50" s="264">
        <v>2</v>
      </c>
      <c r="D50" s="264">
        <v>2</v>
      </c>
      <c r="E50" s="264" t="s">
        <v>208</v>
      </c>
      <c r="F50" s="266" t="s">
        <v>58</v>
      </c>
      <c r="G50" s="282"/>
      <c r="H50" s="17"/>
      <c r="I50" s="17"/>
      <c r="J50" s="17"/>
      <c r="K50" s="17"/>
      <c r="L50" s="17"/>
      <c r="M50" s="17"/>
      <c r="N50" s="281">
        <f t="shared" si="22"/>
        <v>0</v>
      </c>
      <c r="O50" s="284">
        <f t="shared" si="21"/>
        <v>0</v>
      </c>
    </row>
    <row r="51" spans="1:15" ht="12.75" x14ac:dyDescent="0.2">
      <c r="A51" s="263">
        <v>2</v>
      </c>
      <c r="B51" s="264">
        <v>1</v>
      </c>
      <c r="C51" s="264">
        <v>2</v>
      </c>
      <c r="D51" s="264">
        <v>2</v>
      </c>
      <c r="E51" s="264" t="s">
        <v>212</v>
      </c>
      <c r="F51" s="266" t="s">
        <v>59</v>
      </c>
      <c r="G51" s="17"/>
      <c r="H51" s="17"/>
      <c r="I51" s="17"/>
      <c r="J51" s="17"/>
      <c r="K51" s="17"/>
      <c r="L51" s="17"/>
      <c r="M51" s="17"/>
      <c r="N51" s="281">
        <f t="shared" si="22"/>
        <v>0</v>
      </c>
      <c r="O51" s="284">
        <f t="shared" si="21"/>
        <v>0</v>
      </c>
    </row>
    <row r="52" spans="1:15" ht="12.75" x14ac:dyDescent="0.2">
      <c r="A52" s="263">
        <v>2</v>
      </c>
      <c r="B52" s="264">
        <v>1</v>
      </c>
      <c r="C52" s="264">
        <v>2</v>
      </c>
      <c r="D52" s="264">
        <v>2</v>
      </c>
      <c r="E52" s="264" t="s">
        <v>213</v>
      </c>
      <c r="F52" s="266" t="s">
        <v>60</v>
      </c>
      <c r="G52" s="17"/>
      <c r="H52" s="17"/>
      <c r="I52" s="17"/>
      <c r="J52" s="17"/>
      <c r="K52" s="17"/>
      <c r="L52" s="17"/>
      <c r="M52" s="17"/>
      <c r="N52" s="281">
        <f t="shared" si="22"/>
        <v>0</v>
      </c>
      <c r="O52" s="284">
        <f t="shared" si="21"/>
        <v>0</v>
      </c>
    </row>
    <row r="53" spans="1:15" ht="12.75" x14ac:dyDescent="0.2">
      <c r="A53" s="263">
        <v>2</v>
      </c>
      <c r="B53" s="264">
        <v>1</v>
      </c>
      <c r="C53" s="264">
        <v>2</v>
      </c>
      <c r="D53" s="264">
        <v>2</v>
      </c>
      <c r="E53" s="264" t="s">
        <v>214</v>
      </c>
      <c r="F53" s="268" t="s">
        <v>950</v>
      </c>
      <c r="G53" s="17"/>
      <c r="H53" s="17"/>
      <c r="I53" s="17"/>
      <c r="J53" s="17"/>
      <c r="K53" s="17"/>
      <c r="L53" s="17"/>
      <c r="M53" s="17"/>
      <c r="N53" s="281">
        <f t="shared" si="22"/>
        <v>0</v>
      </c>
      <c r="O53" s="284">
        <f t="shared" si="21"/>
        <v>0</v>
      </c>
    </row>
    <row r="54" spans="1:15" ht="12.75" x14ac:dyDescent="0.2">
      <c r="A54" s="257">
        <v>2</v>
      </c>
      <c r="B54" s="258">
        <v>1</v>
      </c>
      <c r="C54" s="258">
        <v>3</v>
      </c>
      <c r="D54" s="258"/>
      <c r="E54" s="258"/>
      <c r="F54" s="259" t="s">
        <v>22</v>
      </c>
      <c r="G54" s="22">
        <f t="shared" ref="G54:N54" si="23">+G55</f>
        <v>0</v>
      </c>
      <c r="H54" s="22">
        <f t="shared" si="23"/>
        <v>0</v>
      </c>
      <c r="I54" s="22">
        <f t="shared" si="23"/>
        <v>0</v>
      </c>
      <c r="J54" s="22">
        <f t="shared" si="23"/>
        <v>0</v>
      </c>
      <c r="K54" s="22">
        <f t="shared" si="23"/>
        <v>0</v>
      </c>
      <c r="L54" s="22">
        <f t="shared" si="23"/>
        <v>0</v>
      </c>
      <c r="M54" s="22">
        <f t="shared" si="23"/>
        <v>0</v>
      </c>
      <c r="N54" s="22">
        <f t="shared" si="23"/>
        <v>0</v>
      </c>
      <c r="O54" s="22">
        <f t="shared" ref="O54" si="24">+O55</f>
        <v>0</v>
      </c>
    </row>
    <row r="55" spans="1:15" ht="12.75" x14ac:dyDescent="0.2">
      <c r="A55" s="260">
        <v>2</v>
      </c>
      <c r="B55" s="261">
        <v>1</v>
      </c>
      <c r="C55" s="261">
        <v>3</v>
      </c>
      <c r="D55" s="261">
        <v>2</v>
      </c>
      <c r="E55" s="261"/>
      <c r="F55" s="269" t="s">
        <v>61</v>
      </c>
      <c r="G55" s="20">
        <f t="shared" ref="G55:N55" si="25">SUM(G56:G57)</f>
        <v>0</v>
      </c>
      <c r="H55" s="20">
        <f t="shared" si="25"/>
        <v>0</v>
      </c>
      <c r="I55" s="20">
        <f t="shared" si="25"/>
        <v>0</v>
      </c>
      <c r="J55" s="20">
        <f t="shared" si="25"/>
        <v>0</v>
      </c>
      <c r="K55" s="20">
        <f t="shared" si="25"/>
        <v>0</v>
      </c>
      <c r="L55" s="20">
        <f t="shared" si="25"/>
        <v>0</v>
      </c>
      <c r="M55" s="20">
        <f t="shared" si="25"/>
        <v>0</v>
      </c>
      <c r="N55" s="20">
        <f t="shared" si="25"/>
        <v>0</v>
      </c>
      <c r="O55" s="44">
        <f t="shared" ref="O55" si="26">SUM(O56:O57)</f>
        <v>0</v>
      </c>
    </row>
    <row r="56" spans="1:15" ht="12.75" x14ac:dyDescent="0.2">
      <c r="A56" s="270">
        <v>2</v>
      </c>
      <c r="B56" s="264">
        <v>1</v>
      </c>
      <c r="C56" s="264">
        <v>3</v>
      </c>
      <c r="D56" s="264">
        <v>2</v>
      </c>
      <c r="E56" s="264" t="s">
        <v>181</v>
      </c>
      <c r="F56" s="271" t="s">
        <v>62</v>
      </c>
      <c r="G56" s="17"/>
      <c r="H56" s="17"/>
      <c r="I56" s="17"/>
      <c r="J56" s="17"/>
      <c r="K56" s="17"/>
      <c r="L56" s="17"/>
      <c r="M56" s="17"/>
      <c r="N56" s="281">
        <f t="shared" ref="N56:N57" si="27">SUBTOTAL(9,G56:M56)</f>
        <v>0</v>
      </c>
      <c r="O56" s="284">
        <f>IFERROR(N56/$N$18*100,"0.00")</f>
        <v>0</v>
      </c>
    </row>
    <row r="57" spans="1:15" ht="12.75" x14ac:dyDescent="0.2">
      <c r="A57" s="270">
        <v>2</v>
      </c>
      <c r="B57" s="264">
        <v>1</v>
      </c>
      <c r="C57" s="264">
        <v>3</v>
      </c>
      <c r="D57" s="264">
        <v>2</v>
      </c>
      <c r="E57" s="264" t="s">
        <v>182</v>
      </c>
      <c r="F57" s="271" t="s">
        <v>63</v>
      </c>
      <c r="G57" s="17"/>
      <c r="H57" s="17"/>
      <c r="I57" s="17"/>
      <c r="J57" s="17"/>
      <c r="K57" s="17"/>
      <c r="L57" s="17"/>
      <c r="M57" s="17"/>
      <c r="N57" s="281">
        <f t="shared" si="27"/>
        <v>0</v>
      </c>
      <c r="O57" s="284">
        <f t="shared" ref="O57" si="28">IFERROR(N57/$N$18*100,"0.00")</f>
        <v>0</v>
      </c>
    </row>
    <row r="58" spans="1:15" ht="12.75" x14ac:dyDescent="0.2">
      <c r="A58" s="257">
        <v>2</v>
      </c>
      <c r="B58" s="258">
        <v>1</v>
      </c>
      <c r="C58" s="258">
        <v>5</v>
      </c>
      <c r="D58" s="258"/>
      <c r="E58" s="258"/>
      <c r="F58" s="259" t="s">
        <v>215</v>
      </c>
      <c r="G58" s="22">
        <f t="shared" ref="G58:N58" si="29">G59+G61+G63+G65</f>
        <v>370287</v>
      </c>
      <c r="H58" s="22">
        <f t="shared" si="29"/>
        <v>370287</v>
      </c>
      <c r="I58" s="22">
        <f t="shared" si="29"/>
        <v>370287</v>
      </c>
      <c r="J58" s="22">
        <f t="shared" si="29"/>
        <v>370287</v>
      </c>
      <c r="K58" s="22">
        <f t="shared" si="29"/>
        <v>370287</v>
      </c>
      <c r="L58" s="22">
        <f t="shared" si="29"/>
        <v>370287</v>
      </c>
      <c r="M58" s="22">
        <f t="shared" si="29"/>
        <v>370278</v>
      </c>
      <c r="N58" s="22">
        <f t="shared" si="29"/>
        <v>2592000</v>
      </c>
      <c r="O58" s="22">
        <f t="shared" ref="O58" si="30">O59+O61+O63+O65</f>
        <v>0.21544969390329693</v>
      </c>
    </row>
    <row r="59" spans="1:15" ht="12.75" x14ac:dyDescent="0.2">
      <c r="A59" s="260">
        <v>2</v>
      </c>
      <c r="B59" s="261">
        <v>1</v>
      </c>
      <c r="C59" s="261">
        <v>5</v>
      </c>
      <c r="D59" s="261">
        <v>1</v>
      </c>
      <c r="E59" s="261"/>
      <c r="F59" s="262" t="s">
        <v>64</v>
      </c>
      <c r="G59" s="20">
        <f t="shared" ref="G59:N59" si="31">G60</f>
        <v>171429</v>
      </c>
      <c r="H59" s="20">
        <f t="shared" si="31"/>
        <v>171429</v>
      </c>
      <c r="I59" s="20">
        <f t="shared" si="31"/>
        <v>171429</v>
      </c>
      <c r="J59" s="20">
        <f t="shared" si="31"/>
        <v>171429</v>
      </c>
      <c r="K59" s="20">
        <f t="shared" si="31"/>
        <v>171429</v>
      </c>
      <c r="L59" s="20">
        <f t="shared" si="31"/>
        <v>171429</v>
      </c>
      <c r="M59" s="20">
        <f t="shared" si="31"/>
        <v>171426</v>
      </c>
      <c r="N59" s="20">
        <f t="shared" si="31"/>
        <v>1200000</v>
      </c>
      <c r="O59" s="44">
        <f t="shared" ref="O59" si="32">O60</f>
        <v>9.974522865893376E-2</v>
      </c>
    </row>
    <row r="60" spans="1:15" ht="12.75" x14ac:dyDescent="0.2">
      <c r="A60" s="263">
        <v>2</v>
      </c>
      <c r="B60" s="264">
        <v>1</v>
      </c>
      <c r="C60" s="264">
        <v>5</v>
      </c>
      <c r="D60" s="264">
        <v>1</v>
      </c>
      <c r="E60" s="264" t="s">
        <v>181</v>
      </c>
      <c r="F60" s="266" t="s">
        <v>64</v>
      </c>
      <c r="G60" s="17">
        <v>171429</v>
      </c>
      <c r="H60" s="17">
        <v>171429</v>
      </c>
      <c r="I60" s="17">
        <v>171429</v>
      </c>
      <c r="J60" s="17">
        <v>171429</v>
      </c>
      <c r="K60" s="17">
        <v>171429</v>
      </c>
      <c r="L60" s="17">
        <v>171429</v>
      </c>
      <c r="M60" s="17">
        <v>171426</v>
      </c>
      <c r="N60" s="281">
        <f>SUBTOTAL(9,G60:M60)</f>
        <v>1200000</v>
      </c>
      <c r="O60" s="284">
        <f>IFERROR(N60/$N$18*100,"0.00")</f>
        <v>9.974522865893376E-2</v>
      </c>
    </row>
    <row r="61" spans="1:15" ht="12.75" x14ac:dyDescent="0.2">
      <c r="A61" s="260">
        <v>2</v>
      </c>
      <c r="B61" s="261">
        <v>1</v>
      </c>
      <c r="C61" s="261">
        <v>5</v>
      </c>
      <c r="D61" s="261">
        <v>2</v>
      </c>
      <c r="E61" s="261"/>
      <c r="F61" s="269" t="s">
        <v>65</v>
      </c>
      <c r="G61" s="20">
        <f t="shared" ref="G61:N61" si="33">G62</f>
        <v>171429</v>
      </c>
      <c r="H61" s="19">
        <f t="shared" si="33"/>
        <v>171429</v>
      </c>
      <c r="I61" s="19">
        <f t="shared" si="33"/>
        <v>171429</v>
      </c>
      <c r="J61" s="19">
        <f t="shared" si="33"/>
        <v>171429</v>
      </c>
      <c r="K61" s="19">
        <f t="shared" si="33"/>
        <v>171429</v>
      </c>
      <c r="L61" s="19">
        <f t="shared" si="33"/>
        <v>171429</v>
      </c>
      <c r="M61" s="19">
        <f t="shared" si="33"/>
        <v>171426</v>
      </c>
      <c r="N61" s="19">
        <f t="shared" si="33"/>
        <v>1200000</v>
      </c>
      <c r="O61" s="43">
        <f t="shared" ref="O61" si="34">O62</f>
        <v>9.974522865893376E-2</v>
      </c>
    </row>
    <row r="62" spans="1:15" ht="12.75" x14ac:dyDescent="0.2">
      <c r="A62" s="263">
        <v>2</v>
      </c>
      <c r="B62" s="264">
        <v>1</v>
      </c>
      <c r="C62" s="264">
        <v>5</v>
      </c>
      <c r="D62" s="264">
        <v>2</v>
      </c>
      <c r="E62" s="264" t="s">
        <v>181</v>
      </c>
      <c r="F62" s="266" t="s">
        <v>65</v>
      </c>
      <c r="G62" s="17">
        <v>171429</v>
      </c>
      <c r="H62" s="17">
        <v>171429</v>
      </c>
      <c r="I62" s="17">
        <v>171429</v>
      </c>
      <c r="J62" s="17">
        <v>171429</v>
      </c>
      <c r="K62" s="17">
        <v>171429</v>
      </c>
      <c r="L62" s="17">
        <v>171429</v>
      </c>
      <c r="M62" s="17">
        <v>171426</v>
      </c>
      <c r="N62" s="281">
        <f>SUBTOTAL(9,G62:M62)</f>
        <v>1200000</v>
      </c>
      <c r="O62" s="284">
        <f>IFERROR(N62/$N$18*100,"0.00")</f>
        <v>9.974522865893376E-2</v>
      </c>
    </row>
    <row r="63" spans="1:15" ht="12.75" x14ac:dyDescent="0.2">
      <c r="A63" s="260">
        <v>2</v>
      </c>
      <c r="B63" s="261">
        <v>1</v>
      </c>
      <c r="C63" s="261">
        <v>5</v>
      </c>
      <c r="D63" s="261">
        <v>3</v>
      </c>
      <c r="E63" s="261"/>
      <c r="F63" s="269" t="s">
        <v>66</v>
      </c>
      <c r="G63" s="20">
        <f t="shared" ref="G63:N63" si="35">G64</f>
        <v>27429</v>
      </c>
      <c r="H63" s="20">
        <f t="shared" si="35"/>
        <v>27429</v>
      </c>
      <c r="I63" s="20">
        <f t="shared" si="35"/>
        <v>27429</v>
      </c>
      <c r="J63" s="20">
        <f t="shared" si="35"/>
        <v>27429</v>
      </c>
      <c r="K63" s="20">
        <f t="shared" si="35"/>
        <v>27429</v>
      </c>
      <c r="L63" s="20">
        <f t="shared" si="35"/>
        <v>27429</v>
      </c>
      <c r="M63" s="20">
        <f t="shared" si="35"/>
        <v>27426</v>
      </c>
      <c r="N63" s="20">
        <f t="shared" si="35"/>
        <v>192000</v>
      </c>
      <c r="O63" s="43">
        <f t="shared" ref="O63" si="36">O64</f>
        <v>1.5959236585429401E-2</v>
      </c>
    </row>
    <row r="64" spans="1:15" ht="12.75" x14ac:dyDescent="0.2">
      <c r="A64" s="263">
        <v>2</v>
      </c>
      <c r="B64" s="264">
        <v>1</v>
      </c>
      <c r="C64" s="264">
        <v>5</v>
      </c>
      <c r="D64" s="264">
        <v>3</v>
      </c>
      <c r="E64" s="264" t="s">
        <v>181</v>
      </c>
      <c r="F64" s="266" t="s">
        <v>66</v>
      </c>
      <c r="G64" s="17">
        <v>27429</v>
      </c>
      <c r="H64" s="17">
        <v>27429</v>
      </c>
      <c r="I64" s="17">
        <v>27429</v>
      </c>
      <c r="J64" s="17">
        <v>27429</v>
      </c>
      <c r="K64" s="17">
        <v>27429</v>
      </c>
      <c r="L64" s="17">
        <v>27429</v>
      </c>
      <c r="M64" s="17">
        <v>27426</v>
      </c>
      <c r="N64" s="282">
        <f>SUBTOTAL(9,G64:M64)</f>
        <v>192000</v>
      </c>
      <c r="O64" s="283">
        <f>IFERROR(N64/$N$18*100,"0.00")</f>
        <v>1.5959236585429401E-2</v>
      </c>
    </row>
    <row r="65" spans="1:15" ht="12.75" x14ac:dyDescent="0.2">
      <c r="A65" s="260">
        <v>2</v>
      </c>
      <c r="B65" s="261">
        <v>1</v>
      </c>
      <c r="C65" s="261">
        <v>5</v>
      </c>
      <c r="D65" s="261">
        <v>4</v>
      </c>
      <c r="E65" s="261"/>
      <c r="F65" s="269" t="s">
        <v>67</v>
      </c>
      <c r="G65" s="20">
        <f t="shared" ref="G65:N65" si="37">G66</f>
        <v>0</v>
      </c>
      <c r="H65" s="20">
        <f t="shared" si="37"/>
        <v>0</v>
      </c>
      <c r="I65" s="20">
        <f t="shared" si="37"/>
        <v>0</v>
      </c>
      <c r="J65" s="20">
        <f t="shared" si="37"/>
        <v>0</v>
      </c>
      <c r="K65" s="20">
        <f t="shared" si="37"/>
        <v>0</v>
      </c>
      <c r="L65" s="20">
        <f t="shared" si="37"/>
        <v>0</v>
      </c>
      <c r="M65" s="20">
        <f t="shared" si="37"/>
        <v>0</v>
      </c>
      <c r="N65" s="20">
        <f t="shared" si="37"/>
        <v>0</v>
      </c>
      <c r="O65" s="43">
        <f t="shared" ref="O65" si="38">O66</f>
        <v>0</v>
      </c>
    </row>
    <row r="66" spans="1:15" ht="12.75" x14ac:dyDescent="0.2">
      <c r="A66" s="263">
        <v>2</v>
      </c>
      <c r="B66" s="264">
        <v>1</v>
      </c>
      <c r="C66" s="264">
        <v>5</v>
      </c>
      <c r="D66" s="264">
        <v>4</v>
      </c>
      <c r="E66" s="264" t="s">
        <v>181</v>
      </c>
      <c r="F66" s="266" t="s">
        <v>67</v>
      </c>
      <c r="G66" s="17"/>
      <c r="H66" s="17"/>
      <c r="I66" s="17"/>
      <c r="J66" s="17"/>
      <c r="K66" s="17"/>
      <c r="L66" s="17"/>
      <c r="M66" s="17"/>
      <c r="N66" s="281">
        <f>SUBTOTAL(9,G66:M66)</f>
        <v>0</v>
      </c>
      <c r="O66" s="284">
        <f>IFERROR(N66/$N$18*100,"0.00")</f>
        <v>0</v>
      </c>
    </row>
    <row r="67" spans="1:15" ht="12.75" x14ac:dyDescent="0.2">
      <c r="A67" s="253">
        <v>2</v>
      </c>
      <c r="B67" s="254">
        <v>2</v>
      </c>
      <c r="C67" s="255"/>
      <c r="D67" s="255"/>
      <c r="E67" s="255"/>
      <c r="F67" s="256" t="s">
        <v>216</v>
      </c>
      <c r="G67" s="23">
        <f>+G68+G82+G87+G92+G99+G116+G125+G143</f>
        <v>13441423.43</v>
      </c>
      <c r="H67" s="23">
        <f t="shared" ref="H67:N67" si="39">+H68+H82+H87+H92+H99+H116+H125+H143</f>
        <v>13441422.43</v>
      </c>
      <c r="I67" s="23">
        <f t="shared" si="39"/>
        <v>13441422.43</v>
      </c>
      <c r="J67" s="23">
        <f t="shared" si="39"/>
        <v>13441422.43</v>
      </c>
      <c r="K67" s="23">
        <f t="shared" si="39"/>
        <v>13441422.43</v>
      </c>
      <c r="L67" s="23">
        <f t="shared" si="39"/>
        <v>13441426.43</v>
      </c>
      <c r="M67" s="23">
        <f t="shared" si="39"/>
        <v>13221460.42</v>
      </c>
      <c r="N67" s="23">
        <f t="shared" si="39"/>
        <v>93870000</v>
      </c>
      <c r="O67" s="23">
        <f>+O68+O82+O87+O92+O99+O116+O125+O143</f>
        <v>5.421153177613049</v>
      </c>
    </row>
    <row r="68" spans="1:15" ht="12.75" x14ac:dyDescent="0.2">
      <c r="A68" s="257">
        <v>2</v>
      </c>
      <c r="B68" s="258">
        <v>2</v>
      </c>
      <c r="C68" s="258">
        <v>1</v>
      </c>
      <c r="D68" s="258"/>
      <c r="E68" s="258"/>
      <c r="F68" s="259" t="s">
        <v>9</v>
      </c>
      <c r="G68" s="22">
        <f t="shared" ref="G68:O68" si="40">+G69+G71+G73+G75+G78+G80</f>
        <v>1005715</v>
      </c>
      <c r="H68" s="22">
        <f t="shared" si="40"/>
        <v>1005715</v>
      </c>
      <c r="I68" s="22">
        <f t="shared" si="40"/>
        <v>1005715</v>
      </c>
      <c r="J68" s="22">
        <f t="shared" si="40"/>
        <v>1005715</v>
      </c>
      <c r="K68" s="22">
        <f t="shared" si="40"/>
        <v>1005715</v>
      </c>
      <c r="L68" s="22">
        <f t="shared" si="40"/>
        <v>1005715</v>
      </c>
      <c r="M68" s="22">
        <f t="shared" si="40"/>
        <v>885710</v>
      </c>
      <c r="N68" s="22">
        <f t="shared" si="40"/>
        <v>6920000</v>
      </c>
      <c r="O68" s="22">
        <f t="shared" si="40"/>
        <v>0.57519748526651804</v>
      </c>
    </row>
    <row r="69" spans="1:15" ht="12.75" x14ac:dyDescent="0.2">
      <c r="A69" s="260">
        <v>2</v>
      </c>
      <c r="B69" s="261">
        <v>2</v>
      </c>
      <c r="C69" s="261">
        <v>1</v>
      </c>
      <c r="D69" s="261">
        <v>2</v>
      </c>
      <c r="E69" s="261"/>
      <c r="F69" s="262" t="s">
        <v>68</v>
      </c>
      <c r="G69" s="20">
        <f t="shared" ref="G69:N69" si="41">G70</f>
        <v>0</v>
      </c>
      <c r="H69" s="20">
        <f t="shared" si="41"/>
        <v>0</v>
      </c>
      <c r="I69" s="20">
        <f t="shared" si="41"/>
        <v>0</v>
      </c>
      <c r="J69" s="20">
        <f t="shared" si="41"/>
        <v>0</v>
      </c>
      <c r="K69" s="20">
        <f t="shared" si="41"/>
        <v>0</v>
      </c>
      <c r="L69" s="20">
        <f t="shared" si="41"/>
        <v>0</v>
      </c>
      <c r="M69" s="20">
        <f t="shared" si="41"/>
        <v>0</v>
      </c>
      <c r="N69" s="20">
        <f t="shared" si="41"/>
        <v>0</v>
      </c>
      <c r="O69" s="43">
        <f t="shared" ref="O69" si="42">O70</f>
        <v>0</v>
      </c>
    </row>
    <row r="70" spans="1:15" ht="12.75" x14ac:dyDescent="0.2">
      <c r="A70" s="270">
        <v>2</v>
      </c>
      <c r="B70" s="264">
        <v>2</v>
      </c>
      <c r="C70" s="264">
        <v>1</v>
      </c>
      <c r="D70" s="264">
        <v>2</v>
      </c>
      <c r="E70" s="264" t="s">
        <v>181</v>
      </c>
      <c r="F70" s="271" t="s">
        <v>68</v>
      </c>
      <c r="G70" s="17"/>
      <c r="H70" s="17"/>
      <c r="I70" s="17"/>
      <c r="J70" s="17"/>
      <c r="K70" s="17"/>
      <c r="L70" s="17"/>
      <c r="M70" s="17"/>
      <c r="N70" s="282">
        <f>SUBTOTAL(9,G70:M70)</f>
        <v>0</v>
      </c>
      <c r="O70" s="284">
        <f>IFERROR(N70/$N$18*100,"0.00")</f>
        <v>0</v>
      </c>
    </row>
    <row r="71" spans="1:15" ht="12.75" x14ac:dyDescent="0.2">
      <c r="A71" s="260">
        <v>2</v>
      </c>
      <c r="B71" s="261">
        <v>2</v>
      </c>
      <c r="C71" s="261">
        <v>1</v>
      </c>
      <c r="D71" s="261">
        <v>3</v>
      </c>
      <c r="E71" s="261"/>
      <c r="F71" s="262" t="s">
        <v>69</v>
      </c>
      <c r="G71" s="20">
        <f t="shared" ref="G71:N71" si="43">G72</f>
        <v>371429</v>
      </c>
      <c r="H71" s="19">
        <f t="shared" si="43"/>
        <v>371429</v>
      </c>
      <c r="I71" s="19">
        <f t="shared" si="43"/>
        <v>371429</v>
      </c>
      <c r="J71" s="19">
        <f t="shared" si="43"/>
        <v>371429</v>
      </c>
      <c r="K71" s="19">
        <f t="shared" si="43"/>
        <v>371429</v>
      </c>
      <c r="L71" s="19">
        <f t="shared" si="43"/>
        <v>371429</v>
      </c>
      <c r="M71" s="19">
        <f t="shared" si="43"/>
        <v>371426</v>
      </c>
      <c r="N71" s="19">
        <f t="shared" si="43"/>
        <v>2600000</v>
      </c>
      <c r="O71" s="43">
        <f t="shared" ref="O71" si="44">O72</f>
        <v>0.21611466209435648</v>
      </c>
    </row>
    <row r="72" spans="1:15" ht="12.75" x14ac:dyDescent="0.2">
      <c r="A72" s="326">
        <v>2</v>
      </c>
      <c r="B72" s="327">
        <v>2</v>
      </c>
      <c r="C72" s="327">
        <v>1</v>
      </c>
      <c r="D72" s="327">
        <v>3</v>
      </c>
      <c r="E72" s="327" t="s">
        <v>181</v>
      </c>
      <c r="F72" s="328" t="s">
        <v>69</v>
      </c>
      <c r="G72" s="330">
        <v>371429</v>
      </c>
      <c r="H72" s="330">
        <v>371429</v>
      </c>
      <c r="I72" s="330">
        <v>371429</v>
      </c>
      <c r="J72" s="330">
        <v>371429</v>
      </c>
      <c r="K72" s="330">
        <v>371429</v>
      </c>
      <c r="L72" s="330">
        <v>371429</v>
      </c>
      <c r="M72" s="330">
        <v>371426</v>
      </c>
      <c r="N72" s="331">
        <f>SUBTOTAL(9,G72:M72)</f>
        <v>2600000</v>
      </c>
      <c r="O72" s="332">
        <f>IFERROR(N72/$N$18*100,"0.00")</f>
        <v>0.21611466209435648</v>
      </c>
    </row>
    <row r="73" spans="1:15" ht="12.75" x14ac:dyDescent="0.2">
      <c r="A73" s="260">
        <v>2</v>
      </c>
      <c r="B73" s="261">
        <v>2</v>
      </c>
      <c r="C73" s="261">
        <v>1</v>
      </c>
      <c r="D73" s="261">
        <v>5</v>
      </c>
      <c r="E73" s="261"/>
      <c r="F73" s="262" t="s">
        <v>70</v>
      </c>
      <c r="G73" s="20">
        <f t="shared" ref="G73:N73" si="45">G74</f>
        <v>0</v>
      </c>
      <c r="H73" s="20">
        <f t="shared" si="45"/>
        <v>0</v>
      </c>
      <c r="I73" s="20">
        <f t="shared" si="45"/>
        <v>0</v>
      </c>
      <c r="J73" s="20">
        <f t="shared" si="45"/>
        <v>0</v>
      </c>
      <c r="K73" s="20">
        <f t="shared" si="45"/>
        <v>0</v>
      </c>
      <c r="L73" s="20">
        <f t="shared" si="45"/>
        <v>0</v>
      </c>
      <c r="M73" s="20">
        <f t="shared" si="45"/>
        <v>0</v>
      </c>
      <c r="N73" s="20">
        <f t="shared" si="45"/>
        <v>0</v>
      </c>
      <c r="O73" s="43">
        <f t="shared" ref="O73" si="46">O74</f>
        <v>0</v>
      </c>
    </row>
    <row r="74" spans="1:15" ht="12.75" x14ac:dyDescent="0.2">
      <c r="A74" s="270">
        <v>2</v>
      </c>
      <c r="B74" s="264">
        <v>2</v>
      </c>
      <c r="C74" s="264">
        <v>1</v>
      </c>
      <c r="D74" s="264">
        <v>5</v>
      </c>
      <c r="E74" s="264" t="s">
        <v>181</v>
      </c>
      <c r="F74" s="271" t="s">
        <v>70</v>
      </c>
      <c r="G74" s="17"/>
      <c r="H74" s="17"/>
      <c r="I74" s="17"/>
      <c r="J74" s="17"/>
      <c r="K74" s="17"/>
      <c r="L74" s="17"/>
      <c r="M74" s="17"/>
      <c r="N74" s="281">
        <f>SUBTOTAL(9,G74:M74)</f>
        <v>0</v>
      </c>
      <c r="O74" s="284">
        <f>IFERROR(N74/$N$18*100,"0.00")</f>
        <v>0</v>
      </c>
    </row>
    <row r="75" spans="1:15" ht="12.75" x14ac:dyDescent="0.2">
      <c r="A75" s="260">
        <v>2</v>
      </c>
      <c r="B75" s="261">
        <v>2</v>
      </c>
      <c r="C75" s="261">
        <v>1</v>
      </c>
      <c r="D75" s="261">
        <v>6</v>
      </c>
      <c r="E75" s="261"/>
      <c r="F75" s="262" t="s">
        <v>10</v>
      </c>
      <c r="G75" s="20">
        <f t="shared" ref="G75:N75" si="47">G76+G77</f>
        <v>0</v>
      </c>
      <c r="H75" s="20">
        <f t="shared" si="47"/>
        <v>0</v>
      </c>
      <c r="I75" s="20">
        <f t="shared" si="47"/>
        <v>0</v>
      </c>
      <c r="J75" s="20">
        <f t="shared" si="47"/>
        <v>0</v>
      </c>
      <c r="K75" s="20">
        <f t="shared" si="47"/>
        <v>0</v>
      </c>
      <c r="L75" s="20">
        <f t="shared" si="47"/>
        <v>0</v>
      </c>
      <c r="M75" s="20">
        <f t="shared" si="47"/>
        <v>0</v>
      </c>
      <c r="N75" s="20">
        <f t="shared" si="47"/>
        <v>0</v>
      </c>
      <c r="O75" s="43">
        <f t="shared" ref="O75" si="48">O76+O77</f>
        <v>0</v>
      </c>
    </row>
    <row r="76" spans="1:15" ht="12.75" x14ac:dyDescent="0.2">
      <c r="A76" s="270">
        <v>2</v>
      </c>
      <c r="B76" s="264">
        <v>2</v>
      </c>
      <c r="C76" s="264">
        <v>1</v>
      </c>
      <c r="D76" s="264">
        <v>6</v>
      </c>
      <c r="E76" s="264" t="s">
        <v>181</v>
      </c>
      <c r="F76" s="271" t="s">
        <v>71</v>
      </c>
      <c r="G76" s="17"/>
      <c r="H76" s="17"/>
      <c r="I76" s="17"/>
      <c r="J76" s="17"/>
      <c r="K76" s="17"/>
      <c r="L76" s="17"/>
      <c r="M76" s="17"/>
      <c r="N76" s="281">
        <f>SUBTOTAL(9,G76:M76)</f>
        <v>0</v>
      </c>
      <c r="O76" s="284">
        <f>IFERROR(N76/$N$18*100,"0.00")</f>
        <v>0</v>
      </c>
    </row>
    <row r="77" spans="1:15" ht="12.75" x14ac:dyDescent="0.2">
      <c r="A77" s="270">
        <v>2</v>
      </c>
      <c r="B77" s="264">
        <v>2</v>
      </c>
      <c r="C77" s="264">
        <v>1</v>
      </c>
      <c r="D77" s="264">
        <v>6</v>
      </c>
      <c r="E77" s="264" t="s">
        <v>182</v>
      </c>
      <c r="F77" s="271" t="s">
        <v>72</v>
      </c>
      <c r="G77" s="17"/>
      <c r="H77" s="17"/>
      <c r="I77" s="17"/>
      <c r="J77" s="17"/>
      <c r="K77" s="17"/>
      <c r="L77" s="17"/>
      <c r="M77" s="17"/>
      <c r="N77" s="281">
        <f>SUBTOTAL(9,G77:M77)</f>
        <v>0</v>
      </c>
      <c r="O77" s="284">
        <f>IFERROR(N77/$N$18*100,"0.00")</f>
        <v>0</v>
      </c>
    </row>
    <row r="78" spans="1:15" ht="12.75" x14ac:dyDescent="0.2">
      <c r="A78" s="260">
        <v>2</v>
      </c>
      <c r="B78" s="261">
        <v>2</v>
      </c>
      <c r="C78" s="261">
        <v>1</v>
      </c>
      <c r="D78" s="261">
        <v>7</v>
      </c>
      <c r="E78" s="261"/>
      <c r="F78" s="262" t="s">
        <v>11</v>
      </c>
      <c r="G78" s="20">
        <f t="shared" ref="G78:N78" si="49">G79</f>
        <v>120000</v>
      </c>
      <c r="H78" s="20">
        <f t="shared" si="49"/>
        <v>120000</v>
      </c>
      <c r="I78" s="20">
        <f t="shared" si="49"/>
        <v>120000</v>
      </c>
      <c r="J78" s="20">
        <f t="shared" si="49"/>
        <v>120000</v>
      </c>
      <c r="K78" s="20">
        <f t="shared" si="49"/>
        <v>120000</v>
      </c>
      <c r="L78" s="20">
        <f t="shared" si="49"/>
        <v>120000</v>
      </c>
      <c r="M78" s="20">
        <f t="shared" si="49"/>
        <v>0</v>
      </c>
      <c r="N78" s="20">
        <f t="shared" si="49"/>
        <v>720000</v>
      </c>
      <c r="O78" s="43">
        <f t="shared" ref="O78" si="50">O79</f>
        <v>5.984713719536025E-2</v>
      </c>
    </row>
    <row r="79" spans="1:15" ht="12.75" x14ac:dyDescent="0.2">
      <c r="A79" s="270">
        <v>2</v>
      </c>
      <c r="B79" s="264">
        <v>2</v>
      </c>
      <c r="C79" s="264">
        <v>1</v>
      </c>
      <c r="D79" s="264">
        <v>7</v>
      </c>
      <c r="E79" s="264" t="s">
        <v>181</v>
      </c>
      <c r="F79" s="271" t="s">
        <v>11</v>
      </c>
      <c r="G79" s="17">
        <v>120000</v>
      </c>
      <c r="H79" s="17">
        <v>120000</v>
      </c>
      <c r="I79" s="17">
        <v>120000</v>
      </c>
      <c r="J79" s="17">
        <v>120000</v>
      </c>
      <c r="K79" s="17">
        <v>120000</v>
      </c>
      <c r="L79" s="17">
        <v>120000</v>
      </c>
      <c r="M79" s="17"/>
      <c r="N79" s="281">
        <f>SUBTOTAL(9,G79:M79)</f>
        <v>720000</v>
      </c>
      <c r="O79" s="283">
        <f>IFERROR(N79/$N$18*100,"0.00")</f>
        <v>5.984713719536025E-2</v>
      </c>
    </row>
    <row r="80" spans="1:15" ht="12.75" x14ac:dyDescent="0.2">
      <c r="A80" s="260">
        <v>2</v>
      </c>
      <c r="B80" s="261">
        <v>2</v>
      </c>
      <c r="C80" s="261">
        <v>1</v>
      </c>
      <c r="D80" s="261">
        <v>8</v>
      </c>
      <c r="E80" s="261"/>
      <c r="F80" s="262" t="s">
        <v>73</v>
      </c>
      <c r="G80" s="20">
        <f t="shared" ref="G80:N80" si="51">G81</f>
        <v>514286</v>
      </c>
      <c r="H80" s="20">
        <f t="shared" si="51"/>
        <v>514286</v>
      </c>
      <c r="I80" s="20">
        <f t="shared" si="51"/>
        <v>514286</v>
      </c>
      <c r="J80" s="20">
        <f t="shared" si="51"/>
        <v>514286</v>
      </c>
      <c r="K80" s="20">
        <f t="shared" si="51"/>
        <v>514286</v>
      </c>
      <c r="L80" s="20">
        <f t="shared" si="51"/>
        <v>514286</v>
      </c>
      <c r="M80" s="20">
        <f t="shared" si="51"/>
        <v>514284</v>
      </c>
      <c r="N80" s="20">
        <f t="shared" si="51"/>
        <v>3600000</v>
      </c>
      <c r="O80" s="43">
        <f t="shared" ref="O80" si="52">O81</f>
        <v>0.29923568597680128</v>
      </c>
    </row>
    <row r="81" spans="1:15" ht="12.75" x14ac:dyDescent="0.2">
      <c r="A81" s="263">
        <v>2</v>
      </c>
      <c r="B81" s="264">
        <v>2</v>
      </c>
      <c r="C81" s="264">
        <v>1</v>
      </c>
      <c r="D81" s="264">
        <v>8</v>
      </c>
      <c r="E81" s="264" t="s">
        <v>181</v>
      </c>
      <c r="F81" s="328" t="s">
        <v>73</v>
      </c>
      <c r="G81" s="330">
        <v>514286</v>
      </c>
      <c r="H81" s="330">
        <v>514286</v>
      </c>
      <c r="I81" s="330">
        <v>514286</v>
      </c>
      <c r="J81" s="330">
        <v>514286</v>
      </c>
      <c r="K81" s="330">
        <v>514286</v>
      </c>
      <c r="L81" s="330">
        <v>514286</v>
      </c>
      <c r="M81" s="330">
        <v>514284</v>
      </c>
      <c r="N81" s="329">
        <f>SUBTOTAL(9,G81:M81)</f>
        <v>3600000</v>
      </c>
      <c r="O81" s="333">
        <f>IFERROR(N81/$N$18*100,"0.00")</f>
        <v>0.29923568597680128</v>
      </c>
    </row>
    <row r="82" spans="1:15" ht="12.75" x14ac:dyDescent="0.2">
      <c r="A82" s="257">
        <v>2</v>
      </c>
      <c r="B82" s="258">
        <v>2</v>
      </c>
      <c r="C82" s="258">
        <v>2</v>
      </c>
      <c r="D82" s="258"/>
      <c r="E82" s="258"/>
      <c r="F82" s="259" t="s">
        <v>217</v>
      </c>
      <c r="G82" s="22">
        <f t="shared" ref="G82:N82" si="53">+G83+G85</f>
        <v>428571</v>
      </c>
      <c r="H82" s="22">
        <f t="shared" si="53"/>
        <v>428571</v>
      </c>
      <c r="I82" s="22">
        <f t="shared" si="53"/>
        <v>428571</v>
      </c>
      <c r="J82" s="22">
        <f t="shared" si="53"/>
        <v>428571</v>
      </c>
      <c r="K82" s="22">
        <f t="shared" si="53"/>
        <v>428571</v>
      </c>
      <c r="L82" s="22">
        <f t="shared" si="53"/>
        <v>428571</v>
      </c>
      <c r="M82" s="22">
        <f t="shared" si="53"/>
        <v>428574</v>
      </c>
      <c r="N82" s="22">
        <f t="shared" si="53"/>
        <v>3000000</v>
      </c>
      <c r="O82" s="22">
        <f t="shared" ref="O82" si="54">+O83+O85</f>
        <v>0.2493630716473344</v>
      </c>
    </row>
    <row r="83" spans="1:15" ht="12.75" x14ac:dyDescent="0.2">
      <c r="A83" s="260">
        <v>2</v>
      </c>
      <c r="B83" s="261">
        <v>2</v>
      </c>
      <c r="C83" s="261">
        <v>2</v>
      </c>
      <c r="D83" s="261">
        <v>1</v>
      </c>
      <c r="E83" s="261"/>
      <c r="F83" s="262" t="s">
        <v>74</v>
      </c>
      <c r="G83" s="20">
        <f t="shared" ref="G83:N83" si="55">G84</f>
        <v>0</v>
      </c>
      <c r="H83" s="19">
        <f t="shared" si="55"/>
        <v>0</v>
      </c>
      <c r="I83" s="19">
        <f t="shared" si="55"/>
        <v>0</v>
      </c>
      <c r="J83" s="19">
        <f t="shared" si="55"/>
        <v>0</v>
      </c>
      <c r="K83" s="19">
        <f t="shared" si="55"/>
        <v>0</v>
      </c>
      <c r="L83" s="19">
        <f t="shared" si="55"/>
        <v>0</v>
      </c>
      <c r="M83" s="19">
        <f t="shared" si="55"/>
        <v>0</v>
      </c>
      <c r="N83" s="19">
        <f t="shared" si="55"/>
        <v>0</v>
      </c>
      <c r="O83" s="43">
        <f t="shared" ref="O83" si="56">O84</f>
        <v>0</v>
      </c>
    </row>
    <row r="84" spans="1:15" ht="12.75" x14ac:dyDescent="0.2">
      <c r="A84" s="263">
        <v>2</v>
      </c>
      <c r="B84" s="264">
        <v>2</v>
      </c>
      <c r="C84" s="264">
        <v>2</v>
      </c>
      <c r="D84" s="264">
        <v>1</v>
      </c>
      <c r="E84" s="264" t="s">
        <v>181</v>
      </c>
      <c r="F84" s="266" t="s">
        <v>74</v>
      </c>
      <c r="G84" s="17"/>
      <c r="H84" s="17"/>
      <c r="I84" s="17"/>
      <c r="J84" s="17"/>
      <c r="K84" s="17"/>
      <c r="L84" s="17"/>
      <c r="M84" s="17"/>
      <c r="N84" s="281">
        <f>SUBTOTAL(9,G84:M84)</f>
        <v>0</v>
      </c>
      <c r="O84" s="284">
        <f>IFERROR(N84/$N$18*100,"0.00")</f>
        <v>0</v>
      </c>
    </row>
    <row r="85" spans="1:15" ht="12.75" x14ac:dyDescent="0.2">
      <c r="A85" s="260">
        <v>2</v>
      </c>
      <c r="B85" s="261">
        <v>2</v>
      </c>
      <c r="C85" s="261">
        <v>2</v>
      </c>
      <c r="D85" s="261">
        <v>2</v>
      </c>
      <c r="E85" s="261"/>
      <c r="F85" s="262" t="s">
        <v>75</v>
      </c>
      <c r="G85" s="20">
        <f t="shared" ref="G85:N85" si="57">G86</f>
        <v>428571</v>
      </c>
      <c r="H85" s="19">
        <f t="shared" si="57"/>
        <v>428571</v>
      </c>
      <c r="I85" s="19">
        <f t="shared" si="57"/>
        <v>428571</v>
      </c>
      <c r="J85" s="19">
        <f t="shared" si="57"/>
        <v>428571</v>
      </c>
      <c r="K85" s="19">
        <f t="shared" si="57"/>
        <v>428571</v>
      </c>
      <c r="L85" s="19">
        <f t="shared" si="57"/>
        <v>428571</v>
      </c>
      <c r="M85" s="19">
        <f t="shared" si="57"/>
        <v>428574</v>
      </c>
      <c r="N85" s="19">
        <f t="shared" si="57"/>
        <v>3000000</v>
      </c>
      <c r="O85" s="43">
        <f t="shared" ref="O85" si="58">O86</f>
        <v>0.2493630716473344</v>
      </c>
    </row>
    <row r="86" spans="1:15" ht="12.75" x14ac:dyDescent="0.2">
      <c r="A86" s="263">
        <v>2</v>
      </c>
      <c r="B86" s="264">
        <v>2</v>
      </c>
      <c r="C86" s="264">
        <v>2</v>
      </c>
      <c r="D86" s="264">
        <v>2</v>
      </c>
      <c r="E86" s="264" t="s">
        <v>181</v>
      </c>
      <c r="F86" s="266" t="s">
        <v>75</v>
      </c>
      <c r="G86" s="17">
        <v>428571</v>
      </c>
      <c r="H86" s="17">
        <v>428571</v>
      </c>
      <c r="I86" s="17">
        <v>428571</v>
      </c>
      <c r="J86" s="17">
        <v>428571</v>
      </c>
      <c r="K86" s="17">
        <v>428571</v>
      </c>
      <c r="L86" s="17">
        <v>428571</v>
      </c>
      <c r="M86" s="17">
        <v>428574</v>
      </c>
      <c r="N86" s="281">
        <f>SUBTOTAL(9,G86:M86)</f>
        <v>3000000</v>
      </c>
      <c r="O86" s="284">
        <f>IFERROR(N86/$N$18*100,"0.00")</f>
        <v>0.2493630716473344</v>
      </c>
    </row>
    <row r="87" spans="1:15" ht="12.75" x14ac:dyDescent="0.2">
      <c r="A87" s="257">
        <v>2</v>
      </c>
      <c r="B87" s="258">
        <v>2</v>
      </c>
      <c r="C87" s="258">
        <v>3</v>
      </c>
      <c r="D87" s="258"/>
      <c r="E87" s="258"/>
      <c r="F87" s="259" t="s">
        <v>12</v>
      </c>
      <c r="G87" s="22">
        <f t="shared" ref="G87:N87" si="59">+G88+G90</f>
        <v>0</v>
      </c>
      <c r="H87" s="22">
        <f t="shared" si="59"/>
        <v>0</v>
      </c>
      <c r="I87" s="22">
        <f t="shared" si="59"/>
        <v>0</v>
      </c>
      <c r="J87" s="22">
        <f t="shared" si="59"/>
        <v>0</v>
      </c>
      <c r="K87" s="22">
        <f t="shared" si="59"/>
        <v>0</v>
      </c>
      <c r="L87" s="22">
        <f t="shared" si="59"/>
        <v>0</v>
      </c>
      <c r="M87" s="22">
        <f t="shared" si="59"/>
        <v>0</v>
      </c>
      <c r="N87" s="22">
        <f t="shared" si="59"/>
        <v>0</v>
      </c>
      <c r="O87" s="22">
        <f t="shared" ref="O87" si="60">+O88+O90</f>
        <v>0</v>
      </c>
    </row>
    <row r="88" spans="1:15" ht="12.75" x14ac:dyDescent="0.2">
      <c r="A88" s="260">
        <v>2</v>
      </c>
      <c r="B88" s="261">
        <v>2</v>
      </c>
      <c r="C88" s="261">
        <v>3</v>
      </c>
      <c r="D88" s="261">
        <v>1</v>
      </c>
      <c r="E88" s="261"/>
      <c r="F88" s="262" t="s">
        <v>76</v>
      </c>
      <c r="G88" s="20">
        <f>G89</f>
        <v>0</v>
      </c>
      <c r="H88" s="20">
        <f t="shared" ref="H88:O88" si="61">H89</f>
        <v>0</v>
      </c>
      <c r="I88" s="20">
        <f t="shared" si="61"/>
        <v>0</v>
      </c>
      <c r="J88" s="20">
        <f t="shared" si="61"/>
        <v>0</v>
      </c>
      <c r="K88" s="20">
        <f t="shared" si="61"/>
        <v>0</v>
      </c>
      <c r="L88" s="20">
        <f t="shared" si="61"/>
        <v>0</v>
      </c>
      <c r="M88" s="20">
        <f t="shared" si="61"/>
        <v>0</v>
      </c>
      <c r="N88" s="20">
        <f>N89</f>
        <v>0</v>
      </c>
      <c r="O88" s="44">
        <f t="shared" si="61"/>
        <v>0</v>
      </c>
    </row>
    <row r="89" spans="1:15" ht="12.75" x14ac:dyDescent="0.2">
      <c r="A89" s="263">
        <v>2</v>
      </c>
      <c r="B89" s="264">
        <v>2</v>
      </c>
      <c r="C89" s="264">
        <v>3</v>
      </c>
      <c r="D89" s="264">
        <v>1</v>
      </c>
      <c r="E89" s="264" t="s">
        <v>181</v>
      </c>
      <c r="F89" s="266" t="s">
        <v>76</v>
      </c>
      <c r="G89" s="17"/>
      <c r="H89" s="17"/>
      <c r="I89" s="17"/>
      <c r="J89" s="17"/>
      <c r="K89" s="17"/>
      <c r="L89" s="17"/>
      <c r="M89" s="17"/>
      <c r="N89" s="281">
        <f>SUBTOTAL(9,G89:M89)</f>
        <v>0</v>
      </c>
      <c r="O89" s="283">
        <f>IFERROR(N89/$N$18*100,"0.00")</f>
        <v>0</v>
      </c>
    </row>
    <row r="90" spans="1:15" ht="12.75" x14ac:dyDescent="0.2">
      <c r="A90" s="260">
        <v>2</v>
      </c>
      <c r="B90" s="261">
        <v>2</v>
      </c>
      <c r="C90" s="261">
        <v>3</v>
      </c>
      <c r="D90" s="261">
        <v>2</v>
      </c>
      <c r="E90" s="261"/>
      <c r="F90" s="262" t="s">
        <v>77</v>
      </c>
      <c r="G90" s="20">
        <f t="shared" ref="G90:N90" si="62">G91</f>
        <v>0</v>
      </c>
      <c r="H90" s="20">
        <f t="shared" si="62"/>
        <v>0</v>
      </c>
      <c r="I90" s="20">
        <f t="shared" si="62"/>
        <v>0</v>
      </c>
      <c r="J90" s="20">
        <f t="shared" si="62"/>
        <v>0</v>
      </c>
      <c r="K90" s="20">
        <f t="shared" si="62"/>
        <v>0</v>
      </c>
      <c r="L90" s="20">
        <f t="shared" si="62"/>
        <v>0</v>
      </c>
      <c r="M90" s="20">
        <f t="shared" si="62"/>
        <v>0</v>
      </c>
      <c r="N90" s="20">
        <f t="shared" si="62"/>
        <v>0</v>
      </c>
      <c r="O90" s="43">
        <f t="shared" ref="O90" si="63">O91</f>
        <v>0</v>
      </c>
    </row>
    <row r="91" spans="1:15" ht="12.75" x14ac:dyDescent="0.2">
      <c r="A91" s="270">
        <v>2</v>
      </c>
      <c r="B91" s="264">
        <v>2</v>
      </c>
      <c r="C91" s="264">
        <v>3</v>
      </c>
      <c r="D91" s="264">
        <v>2</v>
      </c>
      <c r="E91" s="264" t="s">
        <v>181</v>
      </c>
      <c r="F91" s="271" t="s">
        <v>77</v>
      </c>
      <c r="G91" s="17"/>
      <c r="H91" s="17"/>
      <c r="I91" s="17"/>
      <c r="J91" s="17"/>
      <c r="K91" s="17"/>
      <c r="L91" s="17"/>
      <c r="M91" s="17"/>
      <c r="N91" s="281">
        <f>SUBTOTAL(9,G91:M91)</f>
        <v>0</v>
      </c>
      <c r="O91" s="283">
        <f>IFERROR(N91/$N$18*100,"0.00")</f>
        <v>0</v>
      </c>
    </row>
    <row r="92" spans="1:15" ht="12.75" x14ac:dyDescent="0.2">
      <c r="A92" s="257">
        <v>2</v>
      </c>
      <c r="B92" s="258">
        <v>2</v>
      </c>
      <c r="C92" s="258">
        <v>4</v>
      </c>
      <c r="D92" s="258"/>
      <c r="E92" s="258"/>
      <c r="F92" s="259" t="s">
        <v>78</v>
      </c>
      <c r="G92" s="22">
        <f t="shared" ref="G92:N92" si="64">+G93+G95+G97</f>
        <v>42857</v>
      </c>
      <c r="H92" s="22">
        <f t="shared" si="64"/>
        <v>42857</v>
      </c>
      <c r="I92" s="22">
        <f t="shared" si="64"/>
        <v>42857</v>
      </c>
      <c r="J92" s="22">
        <f t="shared" si="64"/>
        <v>42857</v>
      </c>
      <c r="K92" s="22">
        <f t="shared" si="64"/>
        <v>42857</v>
      </c>
      <c r="L92" s="22">
        <f t="shared" si="64"/>
        <v>42857</v>
      </c>
      <c r="M92" s="22">
        <f t="shared" si="64"/>
        <v>42858</v>
      </c>
      <c r="N92" s="22">
        <f t="shared" si="64"/>
        <v>300000</v>
      </c>
      <c r="O92" s="22">
        <f t="shared" ref="O92" si="65">+O93+O95+O97</f>
        <v>2.493630716473344E-2</v>
      </c>
    </row>
    <row r="93" spans="1:15" ht="12.75" x14ac:dyDescent="0.2">
      <c r="A93" s="260">
        <v>2</v>
      </c>
      <c r="B93" s="261">
        <v>2</v>
      </c>
      <c r="C93" s="261">
        <v>4</v>
      </c>
      <c r="D93" s="261">
        <v>1</v>
      </c>
      <c r="E93" s="261"/>
      <c r="F93" s="269" t="s">
        <v>951</v>
      </c>
      <c r="G93" s="20">
        <f t="shared" ref="G93:N93" si="66">G94</f>
        <v>0</v>
      </c>
      <c r="H93" s="19">
        <f t="shared" si="66"/>
        <v>0</v>
      </c>
      <c r="I93" s="19">
        <f t="shared" si="66"/>
        <v>0</v>
      </c>
      <c r="J93" s="19">
        <f t="shared" si="66"/>
        <v>0</v>
      </c>
      <c r="K93" s="19">
        <f t="shared" si="66"/>
        <v>0</v>
      </c>
      <c r="L93" s="19">
        <f t="shared" si="66"/>
        <v>0</v>
      </c>
      <c r="M93" s="19">
        <f t="shared" si="66"/>
        <v>0</v>
      </c>
      <c r="N93" s="19">
        <f t="shared" si="66"/>
        <v>0</v>
      </c>
      <c r="O93" s="43">
        <f t="shared" ref="O93" si="67">O94</f>
        <v>0</v>
      </c>
    </row>
    <row r="94" spans="1:15" ht="12.75" x14ac:dyDescent="0.2">
      <c r="A94" s="263">
        <v>2</v>
      </c>
      <c r="B94" s="264">
        <v>2</v>
      </c>
      <c r="C94" s="264">
        <v>4</v>
      </c>
      <c r="D94" s="264">
        <v>1</v>
      </c>
      <c r="E94" s="264" t="s">
        <v>181</v>
      </c>
      <c r="F94" s="265" t="s">
        <v>951</v>
      </c>
      <c r="G94" s="17"/>
      <c r="H94" s="17"/>
      <c r="I94" s="17"/>
      <c r="J94" s="17"/>
      <c r="K94" s="17"/>
      <c r="L94" s="17"/>
      <c r="M94" s="17"/>
      <c r="N94" s="281">
        <f>SUBTOTAL(9,G94:M94)</f>
        <v>0</v>
      </c>
      <c r="O94" s="284">
        <f>IFERROR(N94/$N$18*100,"0.00")</f>
        <v>0</v>
      </c>
    </row>
    <row r="95" spans="1:15" ht="12.75" x14ac:dyDescent="0.2">
      <c r="A95" s="260">
        <v>2</v>
      </c>
      <c r="B95" s="261">
        <v>2</v>
      </c>
      <c r="C95" s="261">
        <v>4</v>
      </c>
      <c r="D95" s="261">
        <v>2</v>
      </c>
      <c r="E95" s="261"/>
      <c r="F95" s="265" t="s">
        <v>13</v>
      </c>
      <c r="G95" s="20">
        <f t="shared" ref="G95:N97" si="68">G96</f>
        <v>42857</v>
      </c>
      <c r="H95" s="17">
        <v>42857</v>
      </c>
      <c r="I95" s="17">
        <v>42857</v>
      </c>
      <c r="J95" s="17">
        <v>42857</v>
      </c>
      <c r="K95" s="17">
        <v>42857</v>
      </c>
      <c r="L95" s="17">
        <v>42857</v>
      </c>
      <c r="M95" s="17">
        <v>42858</v>
      </c>
      <c r="N95" s="19">
        <f t="shared" ref="N95" si="69">N96</f>
        <v>300000</v>
      </c>
      <c r="O95" s="43">
        <f t="shared" ref="O95" si="70">O96</f>
        <v>2.493630716473344E-2</v>
      </c>
    </row>
    <row r="96" spans="1:15" ht="12.75" x14ac:dyDescent="0.2">
      <c r="A96" s="270">
        <v>2</v>
      </c>
      <c r="B96" s="264">
        <v>2</v>
      </c>
      <c r="C96" s="264">
        <v>4</v>
      </c>
      <c r="D96" s="264">
        <v>2</v>
      </c>
      <c r="E96" s="264" t="s">
        <v>181</v>
      </c>
      <c r="F96" s="271" t="s">
        <v>13</v>
      </c>
      <c r="G96" s="17">
        <v>42857</v>
      </c>
      <c r="H96" s="17">
        <v>42857</v>
      </c>
      <c r="I96" s="17">
        <v>42857</v>
      </c>
      <c r="J96" s="17">
        <v>42857</v>
      </c>
      <c r="K96" s="17">
        <v>42857</v>
      </c>
      <c r="L96" s="17">
        <v>42857</v>
      </c>
      <c r="M96" s="17">
        <v>42858</v>
      </c>
      <c r="N96" s="281">
        <f>SUBTOTAL(9,G96:M96)</f>
        <v>300000</v>
      </c>
      <c r="O96" s="284">
        <f>IFERROR(N96/$N$18*100,"0.00")</f>
        <v>2.493630716473344E-2</v>
      </c>
    </row>
    <row r="97" spans="1:15" ht="12.75" x14ac:dyDescent="0.2">
      <c r="A97" s="260">
        <v>2</v>
      </c>
      <c r="B97" s="261">
        <v>2</v>
      </c>
      <c r="C97" s="261">
        <v>4</v>
      </c>
      <c r="D97" s="261">
        <v>4</v>
      </c>
      <c r="E97" s="261"/>
      <c r="F97" s="269" t="s">
        <v>79</v>
      </c>
      <c r="G97" s="20">
        <f t="shared" si="68"/>
        <v>0</v>
      </c>
      <c r="H97" s="19">
        <f t="shared" si="68"/>
        <v>0</v>
      </c>
      <c r="I97" s="19">
        <f t="shared" si="68"/>
        <v>0</v>
      </c>
      <c r="J97" s="19">
        <f t="shared" si="68"/>
        <v>0</v>
      </c>
      <c r="K97" s="19">
        <f t="shared" si="68"/>
        <v>0</v>
      </c>
      <c r="L97" s="19">
        <f t="shared" si="68"/>
        <v>0</v>
      </c>
      <c r="M97" s="19">
        <f t="shared" si="68"/>
        <v>0</v>
      </c>
      <c r="N97" s="19">
        <f t="shared" si="68"/>
        <v>0</v>
      </c>
      <c r="O97" s="43">
        <f t="shared" ref="O97" si="71">O98</f>
        <v>0</v>
      </c>
    </row>
    <row r="98" spans="1:15" ht="12.75" x14ac:dyDescent="0.2">
      <c r="A98" s="270">
        <v>2</v>
      </c>
      <c r="B98" s="264">
        <v>2</v>
      </c>
      <c r="C98" s="264">
        <v>4</v>
      </c>
      <c r="D98" s="264">
        <v>4</v>
      </c>
      <c r="E98" s="264" t="s">
        <v>181</v>
      </c>
      <c r="F98" s="271" t="s">
        <v>79</v>
      </c>
      <c r="G98" s="17"/>
      <c r="H98" s="17"/>
      <c r="I98" s="17"/>
      <c r="J98" s="17"/>
      <c r="K98" s="17"/>
      <c r="L98" s="17"/>
      <c r="M98" s="17"/>
      <c r="N98" s="281">
        <f>SUBTOTAL(9,G98:M98)</f>
        <v>0</v>
      </c>
      <c r="O98" s="284">
        <f>IFERROR(N98/$N$18*100,"0.00")</f>
        <v>0</v>
      </c>
    </row>
    <row r="99" spans="1:15" ht="12.75" x14ac:dyDescent="0.2">
      <c r="A99" s="257">
        <v>2</v>
      </c>
      <c r="B99" s="258">
        <v>2</v>
      </c>
      <c r="C99" s="258">
        <v>5</v>
      </c>
      <c r="D99" s="258"/>
      <c r="E99" s="258"/>
      <c r="F99" s="259" t="s">
        <v>80</v>
      </c>
      <c r="G99" s="22">
        <f t="shared" ref="G99:O99" si="72">+G100+G102+G104+G110+G112+G114</f>
        <v>0</v>
      </c>
      <c r="H99" s="22">
        <f t="shared" si="72"/>
        <v>0</v>
      </c>
      <c r="I99" s="22">
        <f t="shared" si="72"/>
        <v>0</v>
      </c>
      <c r="J99" s="22">
        <f t="shared" si="72"/>
        <v>0</v>
      </c>
      <c r="K99" s="22">
        <f t="shared" si="72"/>
        <v>0</v>
      </c>
      <c r="L99" s="22">
        <f t="shared" si="72"/>
        <v>0</v>
      </c>
      <c r="M99" s="22">
        <f t="shared" si="72"/>
        <v>0</v>
      </c>
      <c r="N99" s="22">
        <f t="shared" si="72"/>
        <v>0</v>
      </c>
      <c r="O99" s="22">
        <f t="shared" si="72"/>
        <v>0</v>
      </c>
    </row>
    <row r="100" spans="1:15" ht="12.75" x14ac:dyDescent="0.2">
      <c r="A100" s="260">
        <v>2</v>
      </c>
      <c r="B100" s="261">
        <v>2</v>
      </c>
      <c r="C100" s="261">
        <v>5</v>
      </c>
      <c r="D100" s="261">
        <v>1</v>
      </c>
      <c r="E100" s="261"/>
      <c r="F100" s="269" t="s">
        <v>81</v>
      </c>
      <c r="G100" s="20">
        <f t="shared" ref="G100:N100" si="73">G101</f>
        <v>0</v>
      </c>
      <c r="H100" s="20">
        <f t="shared" si="73"/>
        <v>0</v>
      </c>
      <c r="I100" s="20">
        <f t="shared" si="73"/>
        <v>0</v>
      </c>
      <c r="J100" s="20">
        <f t="shared" si="73"/>
        <v>0</v>
      </c>
      <c r="K100" s="20">
        <f t="shared" si="73"/>
        <v>0</v>
      </c>
      <c r="L100" s="20">
        <f t="shared" si="73"/>
        <v>0</v>
      </c>
      <c r="M100" s="20">
        <f t="shared" si="73"/>
        <v>0</v>
      </c>
      <c r="N100" s="20">
        <f t="shared" si="73"/>
        <v>0</v>
      </c>
      <c r="O100" s="44">
        <f t="shared" ref="O100" si="74">O101</f>
        <v>0</v>
      </c>
    </row>
    <row r="101" spans="1:15" ht="12.75" x14ac:dyDescent="0.2">
      <c r="A101" s="270">
        <v>2</v>
      </c>
      <c r="B101" s="264">
        <v>2</v>
      </c>
      <c r="C101" s="264">
        <v>5</v>
      </c>
      <c r="D101" s="264">
        <v>1</v>
      </c>
      <c r="E101" s="264" t="s">
        <v>181</v>
      </c>
      <c r="F101" s="271" t="s">
        <v>81</v>
      </c>
      <c r="G101" s="17"/>
      <c r="H101" s="17"/>
      <c r="I101" s="17"/>
      <c r="J101" s="17"/>
      <c r="K101" s="17"/>
      <c r="L101" s="17"/>
      <c r="M101" s="17"/>
      <c r="N101" s="281">
        <f>SUBTOTAL(9,G101:M101)</f>
        <v>0</v>
      </c>
      <c r="O101" s="284">
        <f>IFERROR(N101/$N$18*100,"0.00")</f>
        <v>0</v>
      </c>
    </row>
    <row r="102" spans="1:15" ht="12.75" x14ac:dyDescent="0.2">
      <c r="A102" s="272">
        <v>2</v>
      </c>
      <c r="B102" s="261">
        <v>2</v>
      </c>
      <c r="C102" s="261">
        <v>5</v>
      </c>
      <c r="D102" s="261">
        <v>2</v>
      </c>
      <c r="E102" s="261"/>
      <c r="F102" s="273" t="s">
        <v>952</v>
      </c>
      <c r="G102" s="20">
        <f t="shared" ref="G102:N102" si="75">G103</f>
        <v>0</v>
      </c>
      <c r="H102" s="19">
        <f t="shared" si="75"/>
        <v>0</v>
      </c>
      <c r="I102" s="19">
        <f t="shared" si="75"/>
        <v>0</v>
      </c>
      <c r="J102" s="19">
        <f t="shared" si="75"/>
        <v>0</v>
      </c>
      <c r="K102" s="19">
        <f t="shared" si="75"/>
        <v>0</v>
      </c>
      <c r="L102" s="19">
        <f t="shared" si="75"/>
        <v>0</v>
      </c>
      <c r="M102" s="19">
        <f t="shared" si="75"/>
        <v>0</v>
      </c>
      <c r="N102" s="19">
        <f t="shared" si="75"/>
        <v>0</v>
      </c>
      <c r="O102" s="43">
        <f t="shared" ref="O102" si="76">O103</f>
        <v>0</v>
      </c>
    </row>
    <row r="103" spans="1:15" ht="12.75" x14ac:dyDescent="0.2">
      <c r="A103" s="270">
        <v>2</v>
      </c>
      <c r="B103" s="264">
        <v>2</v>
      </c>
      <c r="C103" s="264">
        <v>5</v>
      </c>
      <c r="D103" s="264">
        <v>2</v>
      </c>
      <c r="E103" s="264" t="s">
        <v>181</v>
      </c>
      <c r="F103" s="271" t="s">
        <v>952</v>
      </c>
      <c r="G103" s="17"/>
      <c r="H103" s="17"/>
      <c r="I103" s="17"/>
      <c r="J103" s="17"/>
      <c r="K103" s="17"/>
      <c r="L103" s="17"/>
      <c r="M103" s="17"/>
      <c r="N103" s="281">
        <f>SUBTOTAL(9,G103:M103)</f>
        <v>0</v>
      </c>
      <c r="O103" s="284">
        <f>IFERROR(N103/$N$18*100,"0.00")</f>
        <v>0</v>
      </c>
    </row>
    <row r="104" spans="1:15" ht="12.75" x14ac:dyDescent="0.2">
      <c r="A104" s="272">
        <v>2</v>
      </c>
      <c r="B104" s="261">
        <v>2</v>
      </c>
      <c r="C104" s="261">
        <v>5</v>
      </c>
      <c r="D104" s="261">
        <v>3</v>
      </c>
      <c r="E104" s="261"/>
      <c r="F104" s="273" t="s">
        <v>953</v>
      </c>
      <c r="G104" s="20">
        <f t="shared" ref="G104:N104" si="77">SUM(G105:G109)</f>
        <v>0</v>
      </c>
      <c r="H104" s="20">
        <f t="shared" si="77"/>
        <v>0</v>
      </c>
      <c r="I104" s="20">
        <f t="shared" si="77"/>
        <v>0</v>
      </c>
      <c r="J104" s="20">
        <f t="shared" si="77"/>
        <v>0</v>
      </c>
      <c r="K104" s="20">
        <f t="shared" si="77"/>
        <v>0</v>
      </c>
      <c r="L104" s="20">
        <f t="shared" si="77"/>
        <v>0</v>
      </c>
      <c r="M104" s="20">
        <f t="shared" si="77"/>
        <v>0</v>
      </c>
      <c r="N104" s="20">
        <f t="shared" si="77"/>
        <v>0</v>
      </c>
      <c r="O104" s="44">
        <f t="shared" ref="O104" si="78">SUM(O105:O109)</f>
        <v>0</v>
      </c>
    </row>
    <row r="105" spans="1:15" ht="12.75" x14ac:dyDescent="0.2">
      <c r="A105" s="270">
        <v>2</v>
      </c>
      <c r="B105" s="264">
        <v>2</v>
      </c>
      <c r="C105" s="264">
        <v>5</v>
      </c>
      <c r="D105" s="264">
        <v>3</v>
      </c>
      <c r="E105" s="264" t="s">
        <v>181</v>
      </c>
      <c r="F105" s="271" t="s">
        <v>82</v>
      </c>
      <c r="G105" s="17"/>
      <c r="H105" s="17"/>
      <c r="I105" s="17"/>
      <c r="J105" s="17"/>
      <c r="K105" s="17"/>
      <c r="L105" s="17"/>
      <c r="M105" s="17"/>
      <c r="N105" s="281">
        <f>SUBTOTAL(9,G105:M105)</f>
        <v>0</v>
      </c>
      <c r="O105" s="284">
        <f>IFERROR(N105/$N$18*100,"0.00")</f>
        <v>0</v>
      </c>
    </row>
    <row r="106" spans="1:15" ht="12.75" x14ac:dyDescent="0.2">
      <c r="A106" s="270">
        <v>2</v>
      </c>
      <c r="B106" s="264">
        <v>2</v>
      </c>
      <c r="C106" s="264">
        <v>5</v>
      </c>
      <c r="D106" s="264">
        <v>3</v>
      </c>
      <c r="E106" s="264" t="s">
        <v>182</v>
      </c>
      <c r="F106" s="271" t="s">
        <v>83</v>
      </c>
      <c r="G106" s="17"/>
      <c r="H106" s="17"/>
      <c r="I106" s="17"/>
      <c r="J106" s="17"/>
      <c r="K106" s="17"/>
      <c r="L106" s="17"/>
      <c r="M106" s="17"/>
      <c r="N106" s="281">
        <f>SUBTOTAL(9,G106:M106)</f>
        <v>0</v>
      </c>
      <c r="O106" s="284">
        <f t="shared" ref="O106:O111" si="79">IFERROR(N106/$N$18*100,"0.00")</f>
        <v>0</v>
      </c>
    </row>
    <row r="107" spans="1:15" ht="12.75" x14ac:dyDescent="0.2">
      <c r="A107" s="270">
        <v>2</v>
      </c>
      <c r="B107" s="264">
        <v>2</v>
      </c>
      <c r="C107" s="264">
        <v>5</v>
      </c>
      <c r="D107" s="264">
        <v>3</v>
      </c>
      <c r="E107" s="264" t="s">
        <v>183</v>
      </c>
      <c r="F107" s="271" t="s">
        <v>84</v>
      </c>
      <c r="G107" s="17"/>
      <c r="H107" s="17"/>
      <c r="I107" s="17"/>
      <c r="J107" s="17"/>
      <c r="K107" s="17"/>
      <c r="L107" s="17"/>
      <c r="M107" s="17"/>
      <c r="N107" s="281">
        <f>SUBTOTAL(9,G107:M107)</f>
        <v>0</v>
      </c>
      <c r="O107" s="284">
        <f t="shared" si="79"/>
        <v>0</v>
      </c>
    </row>
    <row r="108" spans="1:15" ht="12.75" x14ac:dyDescent="0.2">
      <c r="A108" s="270">
        <v>2</v>
      </c>
      <c r="B108" s="264">
        <v>2</v>
      </c>
      <c r="C108" s="264">
        <v>5</v>
      </c>
      <c r="D108" s="264">
        <v>3</v>
      </c>
      <c r="E108" s="264" t="s">
        <v>184</v>
      </c>
      <c r="F108" s="271" t="s">
        <v>85</v>
      </c>
      <c r="G108" s="17"/>
      <c r="H108" s="17"/>
      <c r="I108" s="17"/>
      <c r="J108" s="17"/>
      <c r="K108" s="17"/>
      <c r="L108" s="17"/>
      <c r="M108" s="17"/>
      <c r="N108" s="281">
        <f>SUBTOTAL(9,G108:M108)</f>
        <v>0</v>
      </c>
      <c r="O108" s="284">
        <f t="shared" si="79"/>
        <v>0</v>
      </c>
    </row>
    <row r="109" spans="1:15" ht="12.75" x14ac:dyDescent="0.2">
      <c r="A109" s="270">
        <v>2</v>
      </c>
      <c r="B109" s="264">
        <v>2</v>
      </c>
      <c r="C109" s="264">
        <v>5</v>
      </c>
      <c r="D109" s="264">
        <v>3</v>
      </c>
      <c r="E109" s="264" t="s">
        <v>187</v>
      </c>
      <c r="F109" s="271" t="s">
        <v>86</v>
      </c>
      <c r="G109" s="17"/>
      <c r="H109" s="17"/>
      <c r="I109" s="17"/>
      <c r="J109" s="17"/>
      <c r="K109" s="17"/>
      <c r="L109" s="17"/>
      <c r="M109" s="17"/>
      <c r="N109" s="281">
        <f>SUBTOTAL(9,G109:M109)</f>
        <v>0</v>
      </c>
      <c r="O109" s="284">
        <f t="shared" si="79"/>
        <v>0</v>
      </c>
    </row>
    <row r="110" spans="1:15" ht="12.75" x14ac:dyDescent="0.2">
      <c r="A110" s="260">
        <v>2</v>
      </c>
      <c r="B110" s="261">
        <v>2</v>
      </c>
      <c r="C110" s="261">
        <v>5</v>
      </c>
      <c r="D110" s="261">
        <v>4</v>
      </c>
      <c r="E110" s="261"/>
      <c r="F110" s="269" t="s">
        <v>87</v>
      </c>
      <c r="G110" s="19">
        <f t="shared" ref="G110:N110" si="80">+G111</f>
        <v>0</v>
      </c>
      <c r="H110" s="19">
        <f t="shared" si="80"/>
        <v>0</v>
      </c>
      <c r="I110" s="19">
        <f t="shared" si="80"/>
        <v>0</v>
      </c>
      <c r="J110" s="19">
        <f t="shared" si="80"/>
        <v>0</v>
      </c>
      <c r="K110" s="19">
        <f t="shared" si="80"/>
        <v>0</v>
      </c>
      <c r="L110" s="19">
        <f t="shared" si="80"/>
        <v>0</v>
      </c>
      <c r="M110" s="19">
        <f t="shared" si="80"/>
        <v>0</v>
      </c>
      <c r="N110" s="19">
        <f t="shared" si="80"/>
        <v>0</v>
      </c>
      <c r="O110" s="44">
        <f t="shared" ref="O110" si="81">+O111</f>
        <v>0</v>
      </c>
    </row>
    <row r="111" spans="1:15" ht="12.75" x14ac:dyDescent="0.2">
      <c r="A111" s="270">
        <v>2</v>
      </c>
      <c r="B111" s="264">
        <v>2</v>
      </c>
      <c r="C111" s="264">
        <v>5</v>
      </c>
      <c r="D111" s="264">
        <v>4</v>
      </c>
      <c r="E111" s="264" t="s">
        <v>181</v>
      </c>
      <c r="F111" s="271" t="s">
        <v>87</v>
      </c>
      <c r="G111" s="17"/>
      <c r="H111" s="17"/>
      <c r="I111" s="17"/>
      <c r="J111" s="17"/>
      <c r="K111" s="17"/>
      <c r="L111" s="17"/>
      <c r="M111" s="17"/>
      <c r="N111" s="281">
        <f>SUBTOTAL(9,G111:M111)</f>
        <v>0</v>
      </c>
      <c r="O111" s="284">
        <f t="shared" si="79"/>
        <v>0</v>
      </c>
    </row>
    <row r="112" spans="1:15" ht="12.75" x14ac:dyDescent="0.2">
      <c r="A112" s="272">
        <v>2</v>
      </c>
      <c r="B112" s="261">
        <v>2</v>
      </c>
      <c r="C112" s="261">
        <v>5</v>
      </c>
      <c r="D112" s="261">
        <v>8</v>
      </c>
      <c r="E112" s="261"/>
      <c r="F112" s="273" t="s">
        <v>88</v>
      </c>
      <c r="G112" s="20">
        <f t="shared" ref="G112:N112" si="82">G113</f>
        <v>0</v>
      </c>
      <c r="H112" s="19">
        <f t="shared" si="82"/>
        <v>0</v>
      </c>
      <c r="I112" s="19">
        <f t="shared" si="82"/>
        <v>0</v>
      </c>
      <c r="J112" s="19">
        <f t="shared" si="82"/>
        <v>0</v>
      </c>
      <c r="K112" s="19">
        <f t="shared" si="82"/>
        <v>0</v>
      </c>
      <c r="L112" s="19">
        <f t="shared" si="82"/>
        <v>0</v>
      </c>
      <c r="M112" s="19">
        <f t="shared" si="82"/>
        <v>0</v>
      </c>
      <c r="N112" s="19">
        <f t="shared" si="82"/>
        <v>0</v>
      </c>
      <c r="O112" s="43">
        <f t="shared" ref="O112" si="83">O113</f>
        <v>0</v>
      </c>
    </row>
    <row r="113" spans="1:15" ht="12.75" x14ac:dyDescent="0.2">
      <c r="A113" s="270">
        <v>2</v>
      </c>
      <c r="B113" s="264">
        <v>2</v>
      </c>
      <c r="C113" s="264">
        <v>5</v>
      </c>
      <c r="D113" s="264">
        <v>8</v>
      </c>
      <c r="E113" s="264" t="s">
        <v>181</v>
      </c>
      <c r="F113" s="271" t="s">
        <v>88</v>
      </c>
      <c r="G113" s="17"/>
      <c r="H113" s="17"/>
      <c r="I113" s="17"/>
      <c r="J113" s="17"/>
      <c r="K113" s="17"/>
      <c r="L113" s="17"/>
      <c r="M113" s="17"/>
      <c r="N113" s="281">
        <f>SUBTOTAL(9,G113:M113)</f>
        <v>0</v>
      </c>
      <c r="O113" s="284">
        <f>IFERROR(N113/$N$18*100,"0.00")</f>
        <v>0</v>
      </c>
    </row>
    <row r="114" spans="1:15" ht="12.75" x14ac:dyDescent="0.2">
      <c r="A114" s="272">
        <v>2</v>
      </c>
      <c r="B114" s="261">
        <v>2</v>
      </c>
      <c r="C114" s="261">
        <v>5</v>
      </c>
      <c r="D114" s="261">
        <v>9</v>
      </c>
      <c r="E114" s="261"/>
      <c r="F114" s="273" t="s">
        <v>954</v>
      </c>
      <c r="G114" s="19">
        <f>+G115</f>
        <v>0</v>
      </c>
      <c r="H114" s="19">
        <f t="shared" ref="H114:N114" si="84">H115</f>
        <v>0</v>
      </c>
      <c r="I114" s="19">
        <f t="shared" si="84"/>
        <v>0</v>
      </c>
      <c r="J114" s="19">
        <f t="shared" si="84"/>
        <v>0</v>
      </c>
      <c r="K114" s="19">
        <f t="shared" si="84"/>
        <v>0</v>
      </c>
      <c r="L114" s="19">
        <f t="shared" si="84"/>
        <v>0</v>
      </c>
      <c r="M114" s="19">
        <f t="shared" si="84"/>
        <v>0</v>
      </c>
      <c r="N114" s="19">
        <f t="shared" si="84"/>
        <v>0</v>
      </c>
      <c r="O114" s="43">
        <f t="shared" ref="O114" si="85">O115</f>
        <v>0</v>
      </c>
    </row>
    <row r="115" spans="1:15" ht="12.75" x14ac:dyDescent="0.2">
      <c r="A115" s="270">
        <v>2</v>
      </c>
      <c r="B115" s="264">
        <v>2</v>
      </c>
      <c r="C115" s="264">
        <v>5</v>
      </c>
      <c r="D115" s="264">
        <v>8</v>
      </c>
      <c r="E115" s="264" t="s">
        <v>181</v>
      </c>
      <c r="F115" s="271" t="s">
        <v>955</v>
      </c>
      <c r="G115" s="17"/>
      <c r="H115" s="17"/>
      <c r="I115" s="17"/>
      <c r="J115" s="17"/>
      <c r="K115" s="17"/>
      <c r="L115" s="17"/>
      <c r="M115" s="17"/>
      <c r="N115" s="281">
        <f>SUBTOTAL(9,G115:M115)</f>
        <v>0</v>
      </c>
      <c r="O115" s="284">
        <f>IFERROR(N115/$N$18*100,"0.00")</f>
        <v>0</v>
      </c>
    </row>
    <row r="116" spans="1:15" ht="12.75" x14ac:dyDescent="0.2">
      <c r="A116" s="257">
        <v>2</v>
      </c>
      <c r="B116" s="258">
        <v>2</v>
      </c>
      <c r="C116" s="258">
        <v>6</v>
      </c>
      <c r="D116" s="258"/>
      <c r="E116" s="258"/>
      <c r="F116" s="259" t="s">
        <v>89</v>
      </c>
      <c r="G116" s="22">
        <f t="shared" ref="G116:O116" si="86">+G117+G119+G121+G123</f>
        <v>2857</v>
      </c>
      <c r="H116" s="322">
        <f>+H117+H119+H121+H123</f>
        <v>2857</v>
      </c>
      <c r="I116" s="322">
        <f t="shared" si="86"/>
        <v>2857</v>
      </c>
      <c r="J116" s="322">
        <f t="shared" si="86"/>
        <v>2857</v>
      </c>
      <c r="K116" s="322">
        <f t="shared" si="86"/>
        <v>2857</v>
      </c>
      <c r="L116" s="322">
        <f t="shared" si="86"/>
        <v>2857</v>
      </c>
      <c r="M116" s="322">
        <f t="shared" si="86"/>
        <v>2858</v>
      </c>
      <c r="N116" s="322">
        <f t="shared" si="86"/>
        <v>20000</v>
      </c>
      <c r="O116" s="42">
        <f t="shared" si="86"/>
        <v>1.6624204776488961E-3</v>
      </c>
    </row>
    <row r="117" spans="1:15" ht="12.75" x14ac:dyDescent="0.2">
      <c r="A117" s="260">
        <v>2</v>
      </c>
      <c r="B117" s="261">
        <v>2</v>
      </c>
      <c r="C117" s="261">
        <v>6</v>
      </c>
      <c r="D117" s="261">
        <v>1</v>
      </c>
      <c r="E117" s="261"/>
      <c r="F117" s="269" t="s">
        <v>218</v>
      </c>
      <c r="G117" s="20">
        <f t="shared" ref="G117:N117" si="87">G118</f>
        <v>0</v>
      </c>
      <c r="H117" s="19">
        <f t="shared" si="87"/>
        <v>0</v>
      </c>
      <c r="I117" s="19">
        <f t="shared" si="87"/>
        <v>0</v>
      </c>
      <c r="J117" s="19">
        <f t="shared" si="87"/>
        <v>0</v>
      </c>
      <c r="K117" s="19">
        <f t="shared" si="87"/>
        <v>0</v>
      </c>
      <c r="L117" s="19">
        <f t="shared" si="87"/>
        <v>0</v>
      </c>
      <c r="M117" s="19">
        <f t="shared" si="87"/>
        <v>0</v>
      </c>
      <c r="N117" s="19">
        <f t="shared" si="87"/>
        <v>0</v>
      </c>
      <c r="O117" s="43">
        <f t="shared" ref="O117" si="88">O118</f>
        <v>0</v>
      </c>
    </row>
    <row r="118" spans="1:15" ht="12.75" x14ac:dyDescent="0.2">
      <c r="A118" s="270">
        <v>2</v>
      </c>
      <c r="B118" s="264">
        <v>2</v>
      </c>
      <c r="C118" s="264">
        <v>6</v>
      </c>
      <c r="D118" s="264">
        <v>1</v>
      </c>
      <c r="E118" s="264" t="s">
        <v>181</v>
      </c>
      <c r="F118" s="271" t="s">
        <v>218</v>
      </c>
      <c r="G118" s="17"/>
      <c r="H118" s="17"/>
      <c r="I118" s="17"/>
      <c r="J118" s="17"/>
      <c r="K118" s="17"/>
      <c r="L118" s="17"/>
      <c r="M118" s="17"/>
      <c r="N118" s="281">
        <f>SUBTOTAL(9,G118:M118)</f>
        <v>0</v>
      </c>
      <c r="O118" s="284">
        <f>IFERROR(N118/$N$18*100,"0.00")</f>
        <v>0</v>
      </c>
    </row>
    <row r="119" spans="1:15" ht="12.75" x14ac:dyDescent="0.2">
      <c r="A119" s="260">
        <v>2</v>
      </c>
      <c r="B119" s="261">
        <v>2</v>
      </c>
      <c r="C119" s="261">
        <v>6</v>
      </c>
      <c r="D119" s="261">
        <v>2</v>
      </c>
      <c r="E119" s="261"/>
      <c r="F119" s="269" t="s">
        <v>90</v>
      </c>
      <c r="G119" s="20">
        <f t="shared" ref="G119:N119" si="89">G120</f>
        <v>0</v>
      </c>
      <c r="H119" s="19">
        <f t="shared" si="89"/>
        <v>0</v>
      </c>
      <c r="I119" s="19">
        <f t="shared" si="89"/>
        <v>0</v>
      </c>
      <c r="J119" s="19">
        <f t="shared" si="89"/>
        <v>0</v>
      </c>
      <c r="K119" s="19">
        <f t="shared" si="89"/>
        <v>0</v>
      </c>
      <c r="L119" s="19">
        <f t="shared" si="89"/>
        <v>0</v>
      </c>
      <c r="M119" s="19">
        <f t="shared" si="89"/>
        <v>0</v>
      </c>
      <c r="N119" s="19">
        <f t="shared" si="89"/>
        <v>0</v>
      </c>
      <c r="O119" s="43">
        <f t="shared" ref="O119" si="90">O120</f>
        <v>0</v>
      </c>
    </row>
    <row r="120" spans="1:15" ht="12.75" x14ac:dyDescent="0.2">
      <c r="A120" s="270">
        <v>2</v>
      </c>
      <c r="B120" s="264">
        <v>2</v>
      </c>
      <c r="C120" s="264">
        <v>6</v>
      </c>
      <c r="D120" s="264">
        <v>2</v>
      </c>
      <c r="E120" s="264" t="s">
        <v>181</v>
      </c>
      <c r="F120" s="271" t="s">
        <v>90</v>
      </c>
      <c r="G120" s="17"/>
      <c r="H120" s="17"/>
      <c r="I120" s="17"/>
      <c r="J120" s="17"/>
      <c r="K120" s="17"/>
      <c r="L120" s="17"/>
      <c r="M120" s="17"/>
      <c r="N120" s="281">
        <f>SUBTOTAL(9,G120:M120)</f>
        <v>0</v>
      </c>
      <c r="O120" s="284">
        <f>IFERROR(N120/$N$18*100,"0.00")</f>
        <v>0</v>
      </c>
    </row>
    <row r="121" spans="1:15" ht="12.75" x14ac:dyDescent="0.2">
      <c r="A121" s="260">
        <v>2</v>
      </c>
      <c r="B121" s="261">
        <v>2</v>
      </c>
      <c r="C121" s="261">
        <v>6</v>
      </c>
      <c r="D121" s="261">
        <v>3</v>
      </c>
      <c r="E121" s="261"/>
      <c r="F121" s="269" t="s">
        <v>91</v>
      </c>
      <c r="G121" s="20">
        <f t="shared" ref="G121:N121" si="91">G122</f>
        <v>0</v>
      </c>
      <c r="H121" s="19">
        <f t="shared" si="91"/>
        <v>0</v>
      </c>
      <c r="I121" s="19">
        <f t="shared" si="91"/>
        <v>0</v>
      </c>
      <c r="J121" s="19">
        <f t="shared" si="91"/>
        <v>0</v>
      </c>
      <c r="K121" s="19">
        <f t="shared" si="91"/>
        <v>0</v>
      </c>
      <c r="L121" s="19">
        <f t="shared" si="91"/>
        <v>0</v>
      </c>
      <c r="M121" s="19">
        <f t="shared" si="91"/>
        <v>0</v>
      </c>
      <c r="N121" s="19">
        <f t="shared" si="91"/>
        <v>0</v>
      </c>
      <c r="O121" s="43">
        <f t="shared" ref="O121" si="92">O122</f>
        <v>0</v>
      </c>
    </row>
    <row r="122" spans="1:15" ht="12.75" x14ac:dyDescent="0.2">
      <c r="A122" s="270">
        <v>2</v>
      </c>
      <c r="B122" s="264">
        <v>2</v>
      </c>
      <c r="C122" s="264">
        <v>6</v>
      </c>
      <c r="D122" s="264">
        <v>3</v>
      </c>
      <c r="E122" s="264" t="s">
        <v>181</v>
      </c>
      <c r="F122" s="271" t="s">
        <v>91</v>
      </c>
      <c r="G122" s="17"/>
      <c r="H122" s="17"/>
      <c r="I122" s="17"/>
      <c r="J122" s="17"/>
      <c r="K122" s="17"/>
      <c r="L122" s="17"/>
      <c r="M122" s="17"/>
      <c r="N122" s="281">
        <f>SUBTOTAL(9,G122:M122)</f>
        <v>0</v>
      </c>
      <c r="O122" s="284">
        <f>IFERROR(N122/$N$18*100,"0.00")</f>
        <v>0</v>
      </c>
    </row>
    <row r="123" spans="1:15" ht="12.75" x14ac:dyDescent="0.2">
      <c r="A123" s="272">
        <v>2</v>
      </c>
      <c r="B123" s="261">
        <v>2</v>
      </c>
      <c r="C123" s="261">
        <v>6</v>
      </c>
      <c r="D123" s="261">
        <v>9</v>
      </c>
      <c r="E123" s="261"/>
      <c r="F123" s="273" t="s">
        <v>186</v>
      </c>
      <c r="G123" s="19">
        <f>+G124</f>
        <v>2857</v>
      </c>
      <c r="H123" s="19">
        <f t="shared" ref="H123:N123" si="93">H124</f>
        <v>2857</v>
      </c>
      <c r="I123" s="19">
        <f t="shared" si="93"/>
        <v>2857</v>
      </c>
      <c r="J123" s="19">
        <f t="shared" si="93"/>
        <v>2857</v>
      </c>
      <c r="K123" s="19">
        <f t="shared" si="93"/>
        <v>2857</v>
      </c>
      <c r="L123" s="19">
        <f t="shared" si="93"/>
        <v>2857</v>
      </c>
      <c r="M123" s="19">
        <f t="shared" si="93"/>
        <v>2858</v>
      </c>
      <c r="N123" s="19">
        <f t="shared" si="93"/>
        <v>20000</v>
      </c>
      <c r="O123" s="43">
        <f t="shared" ref="O123" si="94">O124</f>
        <v>1.6624204776488961E-3</v>
      </c>
    </row>
    <row r="124" spans="1:15" ht="12.75" x14ac:dyDescent="0.2">
      <c r="A124" s="270">
        <v>2</v>
      </c>
      <c r="B124" s="264">
        <v>2</v>
      </c>
      <c r="C124" s="264">
        <v>6</v>
      </c>
      <c r="D124" s="264">
        <v>9</v>
      </c>
      <c r="E124" s="264" t="s">
        <v>181</v>
      </c>
      <c r="F124" s="271" t="s">
        <v>186</v>
      </c>
      <c r="G124" s="17">
        <v>2857</v>
      </c>
      <c r="H124" s="17">
        <v>2857</v>
      </c>
      <c r="I124" s="17">
        <v>2857</v>
      </c>
      <c r="J124" s="17">
        <v>2857</v>
      </c>
      <c r="K124" s="17">
        <v>2857</v>
      </c>
      <c r="L124" s="17">
        <v>2857</v>
      </c>
      <c r="M124" s="17">
        <v>2858</v>
      </c>
      <c r="N124" s="281">
        <f>SUBTOTAL(9,G124:M124)</f>
        <v>20000</v>
      </c>
      <c r="O124" s="284">
        <f>IFERROR(N124/$N$18*100,"0.00")</f>
        <v>1.6624204776488961E-3</v>
      </c>
    </row>
    <row r="125" spans="1:15" ht="12.75" x14ac:dyDescent="0.2">
      <c r="A125" s="257">
        <v>2</v>
      </c>
      <c r="B125" s="258">
        <v>2</v>
      </c>
      <c r="C125" s="258">
        <v>7</v>
      </c>
      <c r="D125" s="258"/>
      <c r="E125" s="258"/>
      <c r="F125" s="259" t="s">
        <v>92</v>
      </c>
      <c r="G125" s="22">
        <f t="shared" ref="G125:N125" si="95">+G126+G131+G141</f>
        <v>4857139</v>
      </c>
      <c r="H125" s="22">
        <f t="shared" si="95"/>
        <v>4857139</v>
      </c>
      <c r="I125" s="22">
        <f t="shared" si="95"/>
        <v>4857139</v>
      </c>
      <c r="J125" s="22">
        <f t="shared" si="95"/>
        <v>4857139</v>
      </c>
      <c r="K125" s="22">
        <f t="shared" si="95"/>
        <v>4857139</v>
      </c>
      <c r="L125" s="22">
        <f t="shared" si="95"/>
        <v>4857143</v>
      </c>
      <c r="M125" s="22">
        <f t="shared" si="95"/>
        <v>4857162</v>
      </c>
      <c r="N125" s="22">
        <f t="shared" si="95"/>
        <v>34000000</v>
      </c>
      <c r="O125" s="42">
        <f>+O126+O128+O130+O136+O138+O140+O142+O144</f>
        <v>2.5227230748321992</v>
      </c>
    </row>
    <row r="126" spans="1:15" ht="12.75" x14ac:dyDescent="0.2">
      <c r="A126" s="272">
        <v>2</v>
      </c>
      <c r="B126" s="261">
        <v>2</v>
      </c>
      <c r="C126" s="261">
        <v>7</v>
      </c>
      <c r="D126" s="261">
        <v>1</v>
      </c>
      <c r="E126" s="261"/>
      <c r="F126" s="273" t="s">
        <v>956</v>
      </c>
      <c r="G126" s="20">
        <f t="shared" ref="G126:M126" si="96">SUM(G127:G130)</f>
        <v>1928569</v>
      </c>
      <c r="H126" s="20">
        <f t="shared" si="96"/>
        <v>1928569</v>
      </c>
      <c r="I126" s="20">
        <f t="shared" si="96"/>
        <v>1928569</v>
      </c>
      <c r="J126" s="20">
        <f t="shared" si="96"/>
        <v>1928569</v>
      </c>
      <c r="K126" s="20">
        <f t="shared" si="96"/>
        <v>1928569</v>
      </c>
      <c r="L126" s="20">
        <f t="shared" si="96"/>
        <v>1928569</v>
      </c>
      <c r="M126" s="20">
        <f t="shared" si="96"/>
        <v>1928586</v>
      </c>
      <c r="N126" s="20">
        <f t="shared" ref="N126" si="97">SUM(N127:N130)</f>
        <v>13500000</v>
      </c>
      <c r="O126" s="44">
        <f>SUM(O127:O130)</f>
        <v>1.1221338224130046</v>
      </c>
    </row>
    <row r="127" spans="1:15" ht="12.75" x14ac:dyDescent="0.2">
      <c r="A127" s="263">
        <v>2</v>
      </c>
      <c r="B127" s="264">
        <v>2</v>
      </c>
      <c r="C127" s="264">
        <v>7</v>
      </c>
      <c r="D127" s="264">
        <v>1</v>
      </c>
      <c r="E127" s="264" t="s">
        <v>181</v>
      </c>
      <c r="F127" s="274" t="s">
        <v>957</v>
      </c>
      <c r="G127" s="17">
        <v>714285</v>
      </c>
      <c r="H127" s="17">
        <v>714285</v>
      </c>
      <c r="I127" s="17">
        <v>714285</v>
      </c>
      <c r="J127" s="17">
        <v>714285</v>
      </c>
      <c r="K127" s="17">
        <v>714285</v>
      </c>
      <c r="L127" s="17">
        <v>714285</v>
      </c>
      <c r="M127" s="17">
        <v>714290</v>
      </c>
      <c r="N127" s="281">
        <f>SUBTOTAL(9,G127:M127)</f>
        <v>5000000</v>
      </c>
      <c r="O127" s="284">
        <f>IFERROR(N127/$N$18*100,"0.00")</f>
        <v>0.415605119412224</v>
      </c>
    </row>
    <row r="128" spans="1:15" ht="12.75" x14ac:dyDescent="0.2">
      <c r="A128" s="263">
        <v>2</v>
      </c>
      <c r="B128" s="264">
        <v>2</v>
      </c>
      <c r="C128" s="264">
        <v>7</v>
      </c>
      <c r="D128" s="264">
        <v>1</v>
      </c>
      <c r="E128" s="264" t="s">
        <v>206</v>
      </c>
      <c r="F128" s="274" t="s">
        <v>958</v>
      </c>
      <c r="G128" s="17">
        <v>714285</v>
      </c>
      <c r="H128" s="17">
        <v>714285</v>
      </c>
      <c r="I128" s="17">
        <v>714285</v>
      </c>
      <c r="J128" s="17">
        <v>714285</v>
      </c>
      <c r="K128" s="17">
        <v>714285</v>
      </c>
      <c r="L128" s="17">
        <v>714285</v>
      </c>
      <c r="M128" s="17">
        <v>714290</v>
      </c>
      <c r="N128" s="281">
        <f>SUBTOTAL(9,G128:M128)</f>
        <v>5000000</v>
      </c>
      <c r="O128" s="284">
        <f t="shared" ref="O128:O142" si="98">IFERROR(N128/$N$18*100,"0.00")</f>
        <v>0.415605119412224</v>
      </c>
    </row>
    <row r="129" spans="1:15" ht="12.75" x14ac:dyDescent="0.2">
      <c r="A129" s="263">
        <v>2</v>
      </c>
      <c r="B129" s="264">
        <v>2</v>
      </c>
      <c r="C129" s="264">
        <v>7</v>
      </c>
      <c r="D129" s="264">
        <v>1</v>
      </c>
      <c r="E129" s="264" t="s">
        <v>208</v>
      </c>
      <c r="F129" s="274" t="s">
        <v>959</v>
      </c>
      <c r="G129" s="17">
        <v>428571</v>
      </c>
      <c r="H129" s="17">
        <v>428571</v>
      </c>
      <c r="I129" s="17">
        <v>428571</v>
      </c>
      <c r="J129" s="17">
        <v>428571</v>
      </c>
      <c r="K129" s="17">
        <v>428571</v>
      </c>
      <c r="L129" s="17">
        <v>428571</v>
      </c>
      <c r="M129" s="17">
        <v>428574</v>
      </c>
      <c r="N129" s="281">
        <f>SUBTOTAL(9,G129:M129)</f>
        <v>3000000</v>
      </c>
      <c r="O129" s="284">
        <f t="shared" si="98"/>
        <v>0.2493630716473344</v>
      </c>
    </row>
    <row r="130" spans="1:15" ht="22.5" x14ac:dyDescent="0.2">
      <c r="A130" s="263">
        <v>2</v>
      </c>
      <c r="B130" s="264">
        <v>2</v>
      </c>
      <c r="C130" s="264">
        <v>7</v>
      </c>
      <c r="D130" s="264">
        <v>1</v>
      </c>
      <c r="E130" s="264" t="s">
        <v>960</v>
      </c>
      <c r="F130" s="274" t="s">
        <v>961</v>
      </c>
      <c r="G130" s="17">
        <v>71428</v>
      </c>
      <c r="H130" s="17">
        <v>71428</v>
      </c>
      <c r="I130" s="17">
        <v>71428</v>
      </c>
      <c r="J130" s="17">
        <v>71428</v>
      </c>
      <c r="K130" s="17">
        <v>71428</v>
      </c>
      <c r="L130" s="17">
        <v>71428</v>
      </c>
      <c r="M130" s="17">
        <v>71432</v>
      </c>
      <c r="N130" s="281">
        <f>SUBTOTAL(9,G130:M130)</f>
        <v>500000</v>
      </c>
      <c r="O130" s="284">
        <f t="shared" si="98"/>
        <v>4.15605119412224E-2</v>
      </c>
    </row>
    <row r="131" spans="1:15" ht="12.75" x14ac:dyDescent="0.2">
      <c r="A131" s="260">
        <v>2</v>
      </c>
      <c r="B131" s="261">
        <v>2</v>
      </c>
      <c r="C131" s="261">
        <v>7</v>
      </c>
      <c r="D131" s="261">
        <v>2</v>
      </c>
      <c r="E131" s="261"/>
      <c r="F131" s="269" t="s">
        <v>219</v>
      </c>
      <c r="G131" s="20">
        <f t="shared" ref="G131:N131" si="99">SUM(G132:G140)</f>
        <v>2928570</v>
      </c>
      <c r="H131" s="20">
        <f t="shared" si="99"/>
        <v>2928570</v>
      </c>
      <c r="I131" s="20">
        <f t="shared" si="99"/>
        <v>2928570</v>
      </c>
      <c r="J131" s="20">
        <f t="shared" si="99"/>
        <v>2928570</v>
      </c>
      <c r="K131" s="20">
        <f t="shared" si="99"/>
        <v>2928570</v>
      </c>
      <c r="L131" s="20">
        <f t="shared" si="99"/>
        <v>2928574</v>
      </c>
      <c r="M131" s="20">
        <f t="shared" si="99"/>
        <v>2928576</v>
      </c>
      <c r="N131" s="20">
        <f t="shared" si="99"/>
        <v>20500000</v>
      </c>
      <c r="O131" s="44">
        <f t="shared" ref="O131" si="100">SUM(O132:O140)</f>
        <v>1.7039809895901183</v>
      </c>
    </row>
    <row r="132" spans="1:15" ht="12.75" x14ac:dyDescent="0.2">
      <c r="A132" s="263">
        <v>2</v>
      </c>
      <c r="B132" s="264">
        <v>2</v>
      </c>
      <c r="C132" s="264">
        <v>7</v>
      </c>
      <c r="D132" s="264">
        <v>2</v>
      </c>
      <c r="E132" s="264" t="s">
        <v>181</v>
      </c>
      <c r="F132" s="274" t="s">
        <v>962</v>
      </c>
      <c r="G132" s="17">
        <v>285714</v>
      </c>
      <c r="H132" s="17">
        <v>285714</v>
      </c>
      <c r="I132" s="17">
        <v>285714</v>
      </c>
      <c r="J132" s="17">
        <v>285714</v>
      </c>
      <c r="K132" s="17">
        <v>285714</v>
      </c>
      <c r="L132" s="17">
        <v>285714</v>
      </c>
      <c r="M132" s="17">
        <v>285716</v>
      </c>
      <c r="N132" s="282">
        <f t="shared" ref="N132:N140" si="101">SUBTOTAL(9,G132:M132)</f>
        <v>2000000</v>
      </c>
      <c r="O132" s="284">
        <f t="shared" si="98"/>
        <v>0.1662420477648896</v>
      </c>
    </row>
    <row r="133" spans="1:15" ht="12.75" x14ac:dyDescent="0.2">
      <c r="A133" s="263">
        <v>2</v>
      </c>
      <c r="B133" s="264">
        <v>2</v>
      </c>
      <c r="C133" s="264">
        <v>7</v>
      </c>
      <c r="D133" s="264">
        <v>2</v>
      </c>
      <c r="E133" s="264" t="s">
        <v>182</v>
      </c>
      <c r="F133" s="274" t="s">
        <v>963</v>
      </c>
      <c r="G133" s="17">
        <v>71428</v>
      </c>
      <c r="H133" s="17">
        <v>71428</v>
      </c>
      <c r="I133" s="17">
        <v>71428</v>
      </c>
      <c r="J133" s="17">
        <v>71428</v>
      </c>
      <c r="K133" s="17">
        <v>71428</v>
      </c>
      <c r="L133" s="17">
        <v>71432</v>
      </c>
      <c r="M133" s="17">
        <v>71428</v>
      </c>
      <c r="N133" s="282">
        <f t="shared" si="101"/>
        <v>500000</v>
      </c>
      <c r="O133" s="284">
        <f t="shared" si="98"/>
        <v>4.15605119412224E-2</v>
      </c>
    </row>
    <row r="134" spans="1:15" ht="22.5" x14ac:dyDescent="0.2">
      <c r="A134" s="263">
        <v>2</v>
      </c>
      <c r="B134" s="264">
        <v>2</v>
      </c>
      <c r="C134" s="264">
        <v>7</v>
      </c>
      <c r="D134" s="264">
        <v>2</v>
      </c>
      <c r="E134" s="264" t="s">
        <v>183</v>
      </c>
      <c r="F134" s="274" t="s">
        <v>964</v>
      </c>
      <c r="G134" s="17"/>
      <c r="H134" s="17"/>
      <c r="I134" s="17"/>
      <c r="J134" s="17"/>
      <c r="K134" s="17"/>
      <c r="L134" s="17"/>
      <c r="M134" s="17"/>
      <c r="N134" s="282">
        <f t="shared" si="101"/>
        <v>0</v>
      </c>
      <c r="O134" s="284">
        <f t="shared" si="98"/>
        <v>0</v>
      </c>
    </row>
    <row r="135" spans="1:15" ht="28.5" customHeight="1" x14ac:dyDescent="0.2">
      <c r="A135" s="263">
        <v>2</v>
      </c>
      <c r="B135" s="264">
        <v>2</v>
      </c>
      <c r="C135" s="264">
        <v>7</v>
      </c>
      <c r="D135" s="264">
        <v>2</v>
      </c>
      <c r="E135" s="264" t="s">
        <v>184</v>
      </c>
      <c r="F135" s="274" t="s">
        <v>965</v>
      </c>
      <c r="G135" s="17">
        <v>571429</v>
      </c>
      <c r="H135" s="17">
        <v>571429</v>
      </c>
      <c r="I135" s="17">
        <v>571429</v>
      </c>
      <c r="J135" s="17">
        <v>571429</v>
      </c>
      <c r="K135" s="17">
        <v>571429</v>
      </c>
      <c r="L135" s="17">
        <v>571429</v>
      </c>
      <c r="M135" s="17">
        <v>571426</v>
      </c>
      <c r="N135" s="282">
        <f t="shared" si="101"/>
        <v>4000000</v>
      </c>
      <c r="O135" s="284">
        <f t="shared" si="98"/>
        <v>0.3324840955297792</v>
      </c>
    </row>
    <row r="136" spans="1:15" ht="22.5" customHeight="1" x14ac:dyDescent="0.2">
      <c r="A136" s="263">
        <v>2</v>
      </c>
      <c r="B136" s="264">
        <v>2</v>
      </c>
      <c r="C136" s="264">
        <v>7</v>
      </c>
      <c r="D136" s="264">
        <v>2</v>
      </c>
      <c r="E136" s="264" t="s">
        <v>187</v>
      </c>
      <c r="F136" s="274" t="s">
        <v>188</v>
      </c>
      <c r="G136" s="17">
        <v>142857</v>
      </c>
      <c r="H136" s="17">
        <v>142857</v>
      </c>
      <c r="I136" s="17">
        <v>142857</v>
      </c>
      <c r="J136" s="17">
        <v>142857</v>
      </c>
      <c r="K136" s="17">
        <v>142857</v>
      </c>
      <c r="L136" s="17">
        <v>142857</v>
      </c>
      <c r="M136" s="17">
        <v>142858</v>
      </c>
      <c r="N136" s="282">
        <f t="shared" si="101"/>
        <v>1000000</v>
      </c>
      <c r="O136" s="284">
        <f t="shared" si="98"/>
        <v>8.31210238824448E-2</v>
      </c>
    </row>
    <row r="137" spans="1:15" ht="12.75" x14ac:dyDescent="0.2">
      <c r="A137" s="263">
        <v>2</v>
      </c>
      <c r="B137" s="264">
        <v>2</v>
      </c>
      <c r="C137" s="264">
        <v>7</v>
      </c>
      <c r="D137" s="264">
        <v>2</v>
      </c>
      <c r="E137" s="264" t="s">
        <v>206</v>
      </c>
      <c r="F137" s="275" t="s">
        <v>95</v>
      </c>
      <c r="G137" s="17"/>
      <c r="H137" s="17"/>
      <c r="I137" s="17"/>
      <c r="J137" s="17"/>
      <c r="K137" s="17"/>
      <c r="L137" s="17"/>
      <c r="M137" s="17"/>
      <c r="N137" s="282">
        <f t="shared" si="101"/>
        <v>0</v>
      </c>
      <c r="O137" s="284">
        <f t="shared" si="98"/>
        <v>0</v>
      </c>
    </row>
    <row r="138" spans="1:15" ht="12.75" x14ac:dyDescent="0.2">
      <c r="A138" s="263">
        <v>2</v>
      </c>
      <c r="B138" s="264">
        <v>2</v>
      </c>
      <c r="C138" s="264">
        <v>7</v>
      </c>
      <c r="D138" s="264">
        <v>2</v>
      </c>
      <c r="E138" s="264" t="s">
        <v>208</v>
      </c>
      <c r="F138" s="275" t="s">
        <v>966</v>
      </c>
      <c r="G138" s="17"/>
      <c r="H138" s="17"/>
      <c r="I138" s="17"/>
      <c r="J138" s="17"/>
      <c r="K138" s="17"/>
      <c r="L138" s="17"/>
      <c r="M138" s="17"/>
      <c r="N138" s="282">
        <f t="shared" si="101"/>
        <v>0</v>
      </c>
      <c r="O138" s="284">
        <f t="shared" si="98"/>
        <v>0</v>
      </c>
    </row>
    <row r="139" spans="1:15" ht="22.5" customHeight="1" x14ac:dyDescent="0.2">
      <c r="A139" s="263">
        <v>2</v>
      </c>
      <c r="B139" s="264">
        <v>2</v>
      </c>
      <c r="C139" s="264">
        <v>7</v>
      </c>
      <c r="D139" s="264">
        <v>2</v>
      </c>
      <c r="E139" s="264" t="s">
        <v>212</v>
      </c>
      <c r="F139" s="275" t="s">
        <v>967</v>
      </c>
      <c r="G139" s="17">
        <v>428571</v>
      </c>
      <c r="H139" s="17">
        <v>428571</v>
      </c>
      <c r="I139" s="17">
        <v>428571</v>
      </c>
      <c r="J139" s="17">
        <v>428571</v>
      </c>
      <c r="K139" s="17">
        <v>428571</v>
      </c>
      <c r="L139" s="17">
        <v>428571</v>
      </c>
      <c r="M139" s="17">
        <v>428574</v>
      </c>
      <c r="N139" s="282">
        <f t="shared" si="101"/>
        <v>3000000</v>
      </c>
      <c r="O139" s="284">
        <f t="shared" si="98"/>
        <v>0.2493630716473344</v>
      </c>
    </row>
    <row r="140" spans="1:15" ht="12.75" x14ac:dyDescent="0.2">
      <c r="A140" s="263">
        <v>2</v>
      </c>
      <c r="B140" s="264">
        <v>2</v>
      </c>
      <c r="C140" s="264">
        <v>7</v>
      </c>
      <c r="D140" s="264">
        <v>2</v>
      </c>
      <c r="E140" s="264" t="s">
        <v>960</v>
      </c>
      <c r="F140" s="275" t="s">
        <v>968</v>
      </c>
      <c r="G140" s="17">
        <v>1428571</v>
      </c>
      <c r="H140" s="17">
        <v>1428571</v>
      </c>
      <c r="I140" s="17">
        <v>1428571</v>
      </c>
      <c r="J140" s="17">
        <v>1428571</v>
      </c>
      <c r="K140" s="17">
        <v>1428571</v>
      </c>
      <c r="L140" s="17">
        <v>1428571</v>
      </c>
      <c r="M140" s="17">
        <v>1428574</v>
      </c>
      <c r="N140" s="282">
        <f t="shared" si="101"/>
        <v>10000000</v>
      </c>
      <c r="O140" s="284">
        <f t="shared" si="98"/>
        <v>0.831210238824448</v>
      </c>
    </row>
    <row r="141" spans="1:15" ht="12.75" x14ac:dyDescent="0.2">
      <c r="A141" s="260">
        <v>2</v>
      </c>
      <c r="B141" s="261">
        <v>2</v>
      </c>
      <c r="C141" s="261">
        <v>7</v>
      </c>
      <c r="D141" s="261">
        <v>3</v>
      </c>
      <c r="E141" s="261"/>
      <c r="F141" s="269" t="s">
        <v>96</v>
      </c>
      <c r="G141" s="20">
        <f t="shared" ref="G141:M141" si="102">G142</f>
        <v>0</v>
      </c>
      <c r="H141" s="20">
        <f t="shared" si="102"/>
        <v>0</v>
      </c>
      <c r="I141" s="20">
        <f t="shared" si="102"/>
        <v>0</v>
      </c>
      <c r="J141" s="20">
        <f t="shared" si="102"/>
        <v>0</v>
      </c>
      <c r="K141" s="20">
        <f t="shared" si="102"/>
        <v>0</v>
      </c>
      <c r="L141" s="20">
        <f t="shared" si="102"/>
        <v>0</v>
      </c>
      <c r="M141" s="20">
        <f t="shared" si="102"/>
        <v>0</v>
      </c>
      <c r="N141" s="20">
        <f t="shared" ref="N141:O141" si="103">N142</f>
        <v>0</v>
      </c>
      <c r="O141" s="44">
        <f t="shared" si="103"/>
        <v>0</v>
      </c>
    </row>
    <row r="142" spans="1:15" ht="12.75" x14ac:dyDescent="0.2">
      <c r="A142" s="263">
        <v>2</v>
      </c>
      <c r="B142" s="264">
        <v>2</v>
      </c>
      <c r="C142" s="264">
        <v>7</v>
      </c>
      <c r="D142" s="264">
        <v>3</v>
      </c>
      <c r="E142" s="264" t="s">
        <v>181</v>
      </c>
      <c r="F142" s="265" t="s">
        <v>96</v>
      </c>
      <c r="G142" s="17"/>
      <c r="H142" s="17"/>
      <c r="I142" s="17"/>
      <c r="J142" s="17"/>
      <c r="K142" s="17"/>
      <c r="L142" s="17"/>
      <c r="M142" s="17"/>
      <c r="N142" s="282">
        <f>SUBTOTAL(9,G142:M142)</f>
        <v>0</v>
      </c>
      <c r="O142" s="284">
        <f t="shared" si="98"/>
        <v>0</v>
      </c>
    </row>
    <row r="143" spans="1:15" ht="12.75" x14ac:dyDescent="0.2">
      <c r="A143" s="257">
        <v>2</v>
      </c>
      <c r="B143" s="258">
        <v>2</v>
      </c>
      <c r="C143" s="258">
        <v>8</v>
      </c>
      <c r="D143" s="258"/>
      <c r="E143" s="258"/>
      <c r="F143" s="259" t="s">
        <v>220</v>
      </c>
      <c r="G143" s="325">
        <f t="shared" ref="G143:N143" si="104">+G144+G146+G148+G150+G154+G157+G164+G168</f>
        <v>7104284.4299999997</v>
      </c>
      <c r="H143" s="22">
        <f t="shared" si="104"/>
        <v>7104283.4299999997</v>
      </c>
      <c r="I143" s="22">
        <f t="shared" si="104"/>
        <v>7104283.4299999997</v>
      </c>
      <c r="J143" s="22">
        <f t="shared" si="104"/>
        <v>7104283.4299999997</v>
      </c>
      <c r="K143" s="22">
        <f t="shared" si="104"/>
        <v>7104283.4299999997</v>
      </c>
      <c r="L143" s="22">
        <f t="shared" si="104"/>
        <v>7104283.4299999997</v>
      </c>
      <c r="M143" s="22">
        <f t="shared" si="104"/>
        <v>7004298.4199999999</v>
      </c>
      <c r="N143" s="22">
        <f t="shared" si="104"/>
        <v>49630000</v>
      </c>
      <c r="O143" s="22">
        <f t="shared" ref="O143" si="105">+O144+O146+O148+O150+O154+O157+O164</f>
        <v>2.0472708182246153</v>
      </c>
    </row>
    <row r="144" spans="1:15" ht="12.75" x14ac:dyDescent="0.2">
      <c r="A144" s="260">
        <v>2</v>
      </c>
      <c r="B144" s="261">
        <v>2</v>
      </c>
      <c r="C144" s="261">
        <v>8</v>
      </c>
      <c r="D144" s="261">
        <v>1</v>
      </c>
      <c r="E144" s="261"/>
      <c r="F144" s="269" t="s">
        <v>969</v>
      </c>
      <c r="G144" s="20">
        <f t="shared" ref="G144:N144" si="106">G145</f>
        <v>50000</v>
      </c>
      <c r="H144" s="19">
        <f t="shared" si="106"/>
        <v>50000</v>
      </c>
      <c r="I144" s="19">
        <f t="shared" si="106"/>
        <v>50000</v>
      </c>
      <c r="J144" s="19">
        <f t="shared" si="106"/>
        <v>50000</v>
      </c>
      <c r="K144" s="19">
        <f t="shared" si="106"/>
        <v>50000</v>
      </c>
      <c r="L144" s="19">
        <f t="shared" si="106"/>
        <v>50000</v>
      </c>
      <c r="M144" s="19">
        <f t="shared" si="106"/>
        <v>50000</v>
      </c>
      <c r="N144" s="19">
        <f t="shared" si="106"/>
        <v>350000</v>
      </c>
      <c r="O144" s="43">
        <f t="shared" ref="O144" si="107">O145</f>
        <v>2.9092358358855677E-2</v>
      </c>
    </row>
    <row r="145" spans="1:15" ht="12.75" x14ac:dyDescent="0.2">
      <c r="A145" s="263">
        <v>2</v>
      </c>
      <c r="B145" s="264">
        <v>2</v>
      </c>
      <c r="C145" s="264">
        <v>8</v>
      </c>
      <c r="D145" s="264">
        <v>1</v>
      </c>
      <c r="E145" s="264" t="s">
        <v>181</v>
      </c>
      <c r="F145" s="265" t="s">
        <v>969</v>
      </c>
      <c r="G145" s="17">
        <v>50000</v>
      </c>
      <c r="H145" s="17">
        <v>50000</v>
      </c>
      <c r="I145" s="17">
        <v>50000</v>
      </c>
      <c r="J145" s="17">
        <v>50000</v>
      </c>
      <c r="K145" s="17">
        <v>50000</v>
      </c>
      <c r="L145" s="17">
        <v>50000</v>
      </c>
      <c r="M145" s="17">
        <v>50000</v>
      </c>
      <c r="N145" s="281">
        <f>SUBTOTAL(9,G145:M145)</f>
        <v>350000</v>
      </c>
      <c r="O145" s="284">
        <f>IFERROR(N145/$N$18*100,"0.00")</f>
        <v>2.9092358358855677E-2</v>
      </c>
    </row>
    <row r="146" spans="1:15" ht="12.75" x14ac:dyDescent="0.2">
      <c r="A146" s="260">
        <v>2</v>
      </c>
      <c r="B146" s="261">
        <v>2</v>
      </c>
      <c r="C146" s="261">
        <v>8</v>
      </c>
      <c r="D146" s="261">
        <v>2</v>
      </c>
      <c r="E146" s="261"/>
      <c r="F146" s="269" t="s">
        <v>970</v>
      </c>
      <c r="G146" s="20">
        <f t="shared" ref="G146:N146" si="108">G147</f>
        <v>68571.429999999993</v>
      </c>
      <c r="H146" s="20">
        <f t="shared" si="108"/>
        <v>68571.429999999993</v>
      </c>
      <c r="I146" s="20">
        <f t="shared" si="108"/>
        <v>68571.429999999993</v>
      </c>
      <c r="J146" s="20">
        <f t="shared" si="108"/>
        <v>68571.429999999993</v>
      </c>
      <c r="K146" s="20">
        <f t="shared" si="108"/>
        <v>68571.429999999993</v>
      </c>
      <c r="L146" s="20">
        <f t="shared" si="108"/>
        <v>68571.429999999993</v>
      </c>
      <c r="M146" s="20">
        <f t="shared" si="108"/>
        <v>68571.42</v>
      </c>
      <c r="N146" s="20">
        <f t="shared" si="108"/>
        <v>479999.99999999994</v>
      </c>
      <c r="O146" s="43">
        <f t="shared" ref="O146" si="109">O147</f>
        <v>3.9898091463573503E-2</v>
      </c>
    </row>
    <row r="147" spans="1:15" ht="12.75" x14ac:dyDescent="0.2">
      <c r="A147" s="263">
        <v>2</v>
      </c>
      <c r="B147" s="264">
        <v>2</v>
      </c>
      <c r="C147" s="264">
        <v>8</v>
      </c>
      <c r="D147" s="264">
        <v>2</v>
      </c>
      <c r="E147" s="264" t="s">
        <v>181</v>
      </c>
      <c r="F147" s="265" t="s">
        <v>971</v>
      </c>
      <c r="G147" s="17">
        <v>68571.429999999993</v>
      </c>
      <c r="H147" s="17">
        <v>68571.429999999993</v>
      </c>
      <c r="I147" s="17">
        <v>68571.429999999993</v>
      </c>
      <c r="J147" s="17">
        <v>68571.429999999993</v>
      </c>
      <c r="K147" s="17">
        <v>68571.429999999993</v>
      </c>
      <c r="L147" s="17">
        <v>68571.429999999993</v>
      </c>
      <c r="M147" s="17">
        <v>68571.42</v>
      </c>
      <c r="N147" s="282">
        <f>SUBTOTAL(9,G147:M147)</f>
        <v>479999.99999999994</v>
      </c>
      <c r="O147" s="283">
        <f>IFERROR(N147/$N$18*100,"0.00")</f>
        <v>3.9898091463573503E-2</v>
      </c>
    </row>
    <row r="148" spans="1:15" ht="12.75" x14ac:dyDescent="0.2">
      <c r="A148" s="260">
        <v>2</v>
      </c>
      <c r="B148" s="261">
        <v>2</v>
      </c>
      <c r="C148" s="261">
        <v>8</v>
      </c>
      <c r="D148" s="261">
        <v>4</v>
      </c>
      <c r="E148" s="261"/>
      <c r="F148" s="269" t="s">
        <v>97</v>
      </c>
      <c r="G148" s="20">
        <f t="shared" ref="G148:N148" si="110">G149</f>
        <v>42858</v>
      </c>
      <c r="H148" s="20">
        <f t="shared" si="110"/>
        <v>42857</v>
      </c>
      <c r="I148" s="20">
        <f t="shared" si="110"/>
        <v>42857</v>
      </c>
      <c r="J148" s="20">
        <f t="shared" si="110"/>
        <v>42857</v>
      </c>
      <c r="K148" s="20">
        <f t="shared" si="110"/>
        <v>42857</v>
      </c>
      <c r="L148" s="20">
        <f t="shared" si="110"/>
        <v>42857</v>
      </c>
      <c r="M148" s="20">
        <f t="shared" si="110"/>
        <v>42857</v>
      </c>
      <c r="N148" s="20">
        <f t="shared" si="110"/>
        <v>300000</v>
      </c>
      <c r="O148" s="43">
        <f t="shared" ref="O148" si="111">O149</f>
        <v>2.493630716473344E-2</v>
      </c>
    </row>
    <row r="149" spans="1:15" ht="12.75" x14ac:dyDescent="0.2">
      <c r="A149" s="263">
        <v>2</v>
      </c>
      <c r="B149" s="264">
        <v>2</v>
      </c>
      <c r="C149" s="264">
        <v>8</v>
      </c>
      <c r="D149" s="264">
        <v>4</v>
      </c>
      <c r="E149" s="264" t="s">
        <v>181</v>
      </c>
      <c r="F149" s="265" t="s">
        <v>97</v>
      </c>
      <c r="G149" s="17">
        <v>42858</v>
      </c>
      <c r="H149" s="17">
        <v>42857</v>
      </c>
      <c r="I149" s="17">
        <v>42857</v>
      </c>
      <c r="J149" s="17">
        <v>42857</v>
      </c>
      <c r="K149" s="17">
        <v>42857</v>
      </c>
      <c r="L149" s="17">
        <v>42857</v>
      </c>
      <c r="M149" s="17">
        <v>42857</v>
      </c>
      <c r="N149" s="282">
        <f>SUBTOTAL(9,G149:M149)</f>
        <v>300000</v>
      </c>
      <c r="O149" s="283">
        <f>IFERROR(N149/$N$18*100,"0.00")</f>
        <v>2.493630716473344E-2</v>
      </c>
    </row>
    <row r="150" spans="1:15" ht="12.75" x14ac:dyDescent="0.2">
      <c r="A150" s="260">
        <v>2</v>
      </c>
      <c r="B150" s="261">
        <v>2</v>
      </c>
      <c r="C150" s="261">
        <v>8</v>
      </c>
      <c r="D150" s="261">
        <v>5</v>
      </c>
      <c r="E150" s="261"/>
      <c r="F150" s="269" t="s">
        <v>98</v>
      </c>
      <c r="G150" s="20">
        <f t="shared" ref="G150:N150" si="112">SUM(G151:G153)</f>
        <v>1142856</v>
      </c>
      <c r="H150" s="20">
        <f t="shared" si="112"/>
        <v>1142856</v>
      </c>
      <c r="I150" s="20">
        <f t="shared" si="112"/>
        <v>1142856</v>
      </c>
      <c r="J150" s="20">
        <f t="shared" si="112"/>
        <v>1142856</v>
      </c>
      <c r="K150" s="20">
        <f t="shared" si="112"/>
        <v>1142856</v>
      </c>
      <c r="L150" s="20">
        <f t="shared" si="112"/>
        <v>1142856</v>
      </c>
      <c r="M150" s="20">
        <f t="shared" si="112"/>
        <v>1142864</v>
      </c>
      <c r="N150" s="20">
        <f t="shared" si="112"/>
        <v>8000000</v>
      </c>
      <c r="O150" s="43">
        <f t="shared" ref="O150" si="113">SUM(O151:O153)</f>
        <v>0.6649681910595584</v>
      </c>
    </row>
    <row r="151" spans="1:15" ht="12.75" x14ac:dyDescent="0.2">
      <c r="A151" s="263">
        <v>2</v>
      </c>
      <c r="B151" s="264">
        <v>2</v>
      </c>
      <c r="C151" s="264">
        <v>8</v>
      </c>
      <c r="D151" s="264">
        <v>5</v>
      </c>
      <c r="E151" s="264" t="s">
        <v>181</v>
      </c>
      <c r="F151" s="265" t="s">
        <v>99</v>
      </c>
      <c r="G151" s="17"/>
      <c r="H151" s="17"/>
      <c r="I151" s="17"/>
      <c r="J151" s="17"/>
      <c r="K151" s="17"/>
      <c r="L151" s="17"/>
      <c r="M151" s="17"/>
      <c r="N151" s="282">
        <f>SUBTOTAL(9,G151:M151)</f>
        <v>0</v>
      </c>
      <c r="O151" s="283">
        <f t="shared" ref="O151:O156" si="114">IFERROR(N151/$N$18*100,"0.00")</f>
        <v>0</v>
      </c>
    </row>
    <row r="152" spans="1:15" ht="12.75" x14ac:dyDescent="0.2">
      <c r="A152" s="263">
        <v>2</v>
      </c>
      <c r="B152" s="264">
        <v>2</v>
      </c>
      <c r="C152" s="264">
        <v>8</v>
      </c>
      <c r="D152" s="264">
        <v>5</v>
      </c>
      <c r="E152" s="264" t="s">
        <v>182</v>
      </c>
      <c r="F152" s="334" t="s">
        <v>100</v>
      </c>
      <c r="G152" s="17">
        <v>428571</v>
      </c>
      <c r="H152" s="17">
        <v>428571</v>
      </c>
      <c r="I152" s="17">
        <v>428571</v>
      </c>
      <c r="J152" s="17">
        <v>428571</v>
      </c>
      <c r="K152" s="17">
        <v>428571</v>
      </c>
      <c r="L152" s="17">
        <v>428571</v>
      </c>
      <c r="M152" s="17">
        <v>428574</v>
      </c>
      <c r="N152" s="282">
        <f>SUBTOTAL(9,G152:M152)</f>
        <v>3000000</v>
      </c>
      <c r="O152" s="284">
        <f t="shared" si="114"/>
        <v>0.2493630716473344</v>
      </c>
    </row>
    <row r="153" spans="1:15" ht="12.75" x14ac:dyDescent="0.2">
      <c r="A153" s="263">
        <v>2</v>
      </c>
      <c r="B153" s="264">
        <v>2</v>
      </c>
      <c r="C153" s="264">
        <v>8</v>
      </c>
      <c r="D153" s="264">
        <v>5</v>
      </c>
      <c r="E153" s="264" t="s">
        <v>183</v>
      </c>
      <c r="F153" s="334" t="s">
        <v>189</v>
      </c>
      <c r="G153" s="17">
        <v>714285</v>
      </c>
      <c r="H153" s="17">
        <v>714285</v>
      </c>
      <c r="I153" s="17">
        <v>714285</v>
      </c>
      <c r="J153" s="17">
        <v>714285</v>
      </c>
      <c r="K153" s="17">
        <v>714285</v>
      </c>
      <c r="L153" s="17">
        <v>714285</v>
      </c>
      <c r="M153" s="17">
        <v>714290</v>
      </c>
      <c r="N153" s="282">
        <f>SUBTOTAL(9,G153:M153)</f>
        <v>5000000</v>
      </c>
      <c r="O153" s="283">
        <f t="shared" si="114"/>
        <v>0.415605119412224</v>
      </c>
    </row>
    <row r="154" spans="1:15" ht="12.75" x14ac:dyDescent="0.2">
      <c r="A154" s="260">
        <v>2</v>
      </c>
      <c r="B154" s="261">
        <v>2</v>
      </c>
      <c r="C154" s="261">
        <v>8</v>
      </c>
      <c r="D154" s="261">
        <v>6</v>
      </c>
      <c r="E154" s="261"/>
      <c r="F154" s="269" t="s">
        <v>972</v>
      </c>
      <c r="G154" s="20">
        <f t="shared" ref="G154:N154" si="115">SUM(G155:G156)</f>
        <v>142857</v>
      </c>
      <c r="H154" s="20">
        <f t="shared" si="115"/>
        <v>142857</v>
      </c>
      <c r="I154" s="20">
        <f t="shared" si="115"/>
        <v>142857</v>
      </c>
      <c r="J154" s="20">
        <f t="shared" si="115"/>
        <v>142857</v>
      </c>
      <c r="K154" s="20">
        <f t="shared" si="115"/>
        <v>142857</v>
      </c>
      <c r="L154" s="20">
        <f t="shared" si="115"/>
        <v>142857</v>
      </c>
      <c r="M154" s="20">
        <f t="shared" si="115"/>
        <v>42858</v>
      </c>
      <c r="N154" s="20">
        <f t="shared" si="115"/>
        <v>900000</v>
      </c>
      <c r="O154" s="43">
        <f t="shared" ref="O154" si="116">SUM(O155:O156)</f>
        <v>7.480892149420032E-2</v>
      </c>
    </row>
    <row r="155" spans="1:15" ht="12.75" x14ac:dyDescent="0.2">
      <c r="A155" s="263">
        <v>2</v>
      </c>
      <c r="B155" s="264">
        <v>2</v>
      </c>
      <c r="C155" s="264">
        <v>8</v>
      </c>
      <c r="D155" s="264">
        <v>6</v>
      </c>
      <c r="E155" s="264" t="s">
        <v>181</v>
      </c>
      <c r="F155" s="265" t="s">
        <v>221</v>
      </c>
      <c r="G155" s="17">
        <v>142857</v>
      </c>
      <c r="H155" s="17">
        <v>142857</v>
      </c>
      <c r="I155" s="17">
        <v>142857</v>
      </c>
      <c r="J155" s="17">
        <v>142857</v>
      </c>
      <c r="K155" s="17">
        <v>142857</v>
      </c>
      <c r="L155" s="17">
        <v>142857</v>
      </c>
      <c r="M155" s="17">
        <v>42858</v>
      </c>
      <c r="N155" s="282">
        <f>SUBTOTAL(9,G155:M155)</f>
        <v>900000</v>
      </c>
      <c r="O155" s="284">
        <f t="shared" si="114"/>
        <v>7.480892149420032E-2</v>
      </c>
    </row>
    <row r="156" spans="1:15" ht="12.75" x14ac:dyDescent="0.2">
      <c r="A156" s="263">
        <v>2</v>
      </c>
      <c r="B156" s="264">
        <v>2</v>
      </c>
      <c r="C156" s="264">
        <v>8</v>
      </c>
      <c r="D156" s="264">
        <v>6</v>
      </c>
      <c r="E156" s="264" t="s">
        <v>182</v>
      </c>
      <c r="F156" s="265" t="s">
        <v>101</v>
      </c>
      <c r="G156" s="17"/>
      <c r="H156" s="17"/>
      <c r="I156" s="17"/>
      <c r="J156" s="17"/>
      <c r="K156" s="17"/>
      <c r="L156" s="17"/>
      <c r="M156" s="17"/>
      <c r="N156" s="282">
        <f>SUBTOTAL(9,G156:M156)</f>
        <v>0</v>
      </c>
      <c r="O156" s="284">
        <f t="shared" si="114"/>
        <v>0</v>
      </c>
    </row>
    <row r="157" spans="1:15" ht="12.75" x14ac:dyDescent="0.2">
      <c r="A157" s="260">
        <v>2</v>
      </c>
      <c r="B157" s="261">
        <v>2</v>
      </c>
      <c r="C157" s="261">
        <v>8</v>
      </c>
      <c r="D157" s="261">
        <v>7</v>
      </c>
      <c r="E157" s="261"/>
      <c r="F157" s="269" t="s">
        <v>102</v>
      </c>
      <c r="G157" s="20">
        <f t="shared" ref="G157:N157" si="117">SUM(G158:G163)</f>
        <v>657143</v>
      </c>
      <c r="H157" s="20">
        <f t="shared" si="117"/>
        <v>657143</v>
      </c>
      <c r="I157" s="20">
        <f t="shared" si="117"/>
        <v>657143</v>
      </c>
      <c r="J157" s="20">
        <f t="shared" si="117"/>
        <v>657143</v>
      </c>
      <c r="K157" s="20">
        <f t="shared" si="117"/>
        <v>657143</v>
      </c>
      <c r="L157" s="20">
        <f t="shared" si="117"/>
        <v>657143</v>
      </c>
      <c r="M157" s="20">
        <f t="shared" si="117"/>
        <v>657142</v>
      </c>
      <c r="N157" s="20">
        <f t="shared" si="117"/>
        <v>4600000</v>
      </c>
      <c r="O157" s="43">
        <f t="shared" ref="O157" si="118">SUM(O158:O163)</f>
        <v>0.38235670985924608</v>
      </c>
    </row>
    <row r="158" spans="1:15" ht="12.75" x14ac:dyDescent="0.2">
      <c r="A158" s="263">
        <v>2</v>
      </c>
      <c r="B158" s="264">
        <v>2</v>
      </c>
      <c r="C158" s="264">
        <v>8</v>
      </c>
      <c r="D158" s="264">
        <v>7</v>
      </c>
      <c r="E158" s="264" t="s">
        <v>181</v>
      </c>
      <c r="F158" s="275" t="s">
        <v>672</v>
      </c>
      <c r="G158" s="17">
        <v>28571</v>
      </c>
      <c r="H158" s="17">
        <v>28571</v>
      </c>
      <c r="I158" s="17">
        <v>28571</v>
      </c>
      <c r="J158" s="17">
        <v>28571</v>
      </c>
      <c r="K158" s="17">
        <v>28571</v>
      </c>
      <c r="L158" s="17">
        <v>28571</v>
      </c>
      <c r="M158" s="17">
        <v>28574</v>
      </c>
      <c r="N158" s="282">
        <f t="shared" ref="N158:N163" si="119">SUBTOTAL(9,G158:M158)</f>
        <v>200000</v>
      </c>
      <c r="O158" s="284">
        <f>IFERROR(N158/$N$18*100,"0.00")</f>
        <v>1.662420477648896E-2</v>
      </c>
    </row>
    <row r="159" spans="1:15" ht="12.75" x14ac:dyDescent="0.2">
      <c r="A159" s="263">
        <v>2</v>
      </c>
      <c r="B159" s="264">
        <v>2</v>
      </c>
      <c r="C159" s="264">
        <v>8</v>
      </c>
      <c r="D159" s="264">
        <v>7</v>
      </c>
      <c r="E159" s="264" t="s">
        <v>182</v>
      </c>
      <c r="F159" s="275" t="s">
        <v>103</v>
      </c>
      <c r="G159" s="17"/>
      <c r="H159" s="17"/>
      <c r="I159" s="17"/>
      <c r="J159" s="17"/>
      <c r="K159" s="17"/>
      <c r="L159" s="17"/>
      <c r="M159" s="17"/>
      <c r="N159" s="282">
        <f t="shared" si="119"/>
        <v>0</v>
      </c>
      <c r="O159" s="284">
        <f t="shared" ref="O159:O167" si="120">IFERROR(N159/$N$18*100,"0.00")</f>
        <v>0</v>
      </c>
    </row>
    <row r="160" spans="1:15" ht="12.75" x14ac:dyDescent="0.2">
      <c r="A160" s="263">
        <v>2</v>
      </c>
      <c r="B160" s="264">
        <v>2</v>
      </c>
      <c r="C160" s="264">
        <v>8</v>
      </c>
      <c r="D160" s="264">
        <v>7</v>
      </c>
      <c r="E160" s="264" t="s">
        <v>183</v>
      </c>
      <c r="F160" s="275" t="s">
        <v>104</v>
      </c>
      <c r="G160" s="17"/>
      <c r="H160" s="17"/>
      <c r="I160" s="17"/>
      <c r="J160" s="17"/>
      <c r="K160" s="17"/>
      <c r="L160" s="17"/>
      <c r="M160" s="17"/>
      <c r="N160" s="282">
        <f t="shared" si="119"/>
        <v>0</v>
      </c>
      <c r="O160" s="284">
        <f t="shared" si="120"/>
        <v>0</v>
      </c>
    </row>
    <row r="161" spans="1:15" ht="12.75" x14ac:dyDescent="0.2">
      <c r="A161" s="263">
        <v>2</v>
      </c>
      <c r="B161" s="264">
        <v>2</v>
      </c>
      <c r="C161" s="264">
        <v>8</v>
      </c>
      <c r="D161" s="264">
        <v>7</v>
      </c>
      <c r="E161" s="264" t="s">
        <v>184</v>
      </c>
      <c r="F161" s="275" t="s">
        <v>105</v>
      </c>
      <c r="G161" s="17"/>
      <c r="H161" s="17"/>
      <c r="I161" s="17"/>
      <c r="J161" s="17"/>
      <c r="K161" s="17"/>
      <c r="L161" s="17"/>
      <c r="M161" s="17"/>
      <c r="N161" s="282">
        <f t="shared" si="119"/>
        <v>0</v>
      </c>
      <c r="O161" s="284">
        <f t="shared" si="120"/>
        <v>0</v>
      </c>
    </row>
    <row r="162" spans="1:15" ht="12.75" x14ac:dyDescent="0.2">
      <c r="A162" s="263">
        <v>2</v>
      </c>
      <c r="B162" s="264">
        <v>2</v>
      </c>
      <c r="C162" s="264">
        <v>8</v>
      </c>
      <c r="D162" s="264">
        <v>7</v>
      </c>
      <c r="E162" s="264" t="s">
        <v>187</v>
      </c>
      <c r="F162" s="275" t="s">
        <v>106</v>
      </c>
      <c r="G162" s="17">
        <v>571429</v>
      </c>
      <c r="H162" s="17">
        <v>571429</v>
      </c>
      <c r="I162" s="17">
        <v>571429</v>
      </c>
      <c r="J162" s="17">
        <v>571429</v>
      </c>
      <c r="K162" s="17">
        <v>571429</v>
      </c>
      <c r="L162" s="17">
        <v>571429</v>
      </c>
      <c r="M162" s="17">
        <v>571426</v>
      </c>
      <c r="N162" s="282">
        <f t="shared" si="119"/>
        <v>4000000</v>
      </c>
      <c r="O162" s="284">
        <f t="shared" si="120"/>
        <v>0.3324840955297792</v>
      </c>
    </row>
    <row r="163" spans="1:15" ht="12.75" x14ac:dyDescent="0.2">
      <c r="A163" s="263">
        <v>2</v>
      </c>
      <c r="B163" s="264">
        <v>2</v>
      </c>
      <c r="C163" s="264">
        <v>8</v>
      </c>
      <c r="D163" s="264">
        <v>7</v>
      </c>
      <c r="E163" s="264" t="s">
        <v>206</v>
      </c>
      <c r="F163" s="275" t="s">
        <v>107</v>
      </c>
      <c r="G163" s="17">
        <v>57143</v>
      </c>
      <c r="H163" s="17">
        <v>57143</v>
      </c>
      <c r="I163" s="17">
        <v>57143</v>
      </c>
      <c r="J163" s="17">
        <v>57143</v>
      </c>
      <c r="K163" s="17">
        <v>57143</v>
      </c>
      <c r="L163" s="17">
        <v>57143</v>
      </c>
      <c r="M163" s="17">
        <v>57142</v>
      </c>
      <c r="N163" s="282">
        <f t="shared" si="119"/>
        <v>400000</v>
      </c>
      <c r="O163" s="284">
        <f t="shared" si="120"/>
        <v>3.324840955297792E-2</v>
      </c>
    </row>
    <row r="164" spans="1:15" ht="12.75" x14ac:dyDescent="0.2">
      <c r="A164" s="260">
        <v>2</v>
      </c>
      <c r="B164" s="261">
        <v>2</v>
      </c>
      <c r="C164" s="261">
        <v>8</v>
      </c>
      <c r="D164" s="261">
        <v>8</v>
      </c>
      <c r="E164" s="261"/>
      <c r="F164" s="269" t="s">
        <v>108</v>
      </c>
      <c r="G164" s="20">
        <f t="shared" ref="G164:N164" si="121">SUM(G165:G167)</f>
        <v>1428571</v>
      </c>
      <c r="H164" s="20">
        <f t="shared" si="121"/>
        <v>1428571</v>
      </c>
      <c r="I164" s="20">
        <f t="shared" si="121"/>
        <v>1428571</v>
      </c>
      <c r="J164" s="20">
        <f t="shared" si="121"/>
        <v>1428571</v>
      </c>
      <c r="K164" s="20">
        <f t="shared" si="121"/>
        <v>1428571</v>
      </c>
      <c r="L164" s="20">
        <f t="shared" si="121"/>
        <v>1428571</v>
      </c>
      <c r="M164" s="20">
        <f t="shared" si="121"/>
        <v>1428574</v>
      </c>
      <c r="N164" s="20">
        <f t="shared" si="121"/>
        <v>10000000</v>
      </c>
      <c r="O164" s="43">
        <f t="shared" ref="O164" si="122">SUM(O165:O167)</f>
        <v>0.831210238824448</v>
      </c>
    </row>
    <row r="165" spans="1:15" ht="12.75" x14ac:dyDescent="0.2">
      <c r="A165" s="263">
        <v>2</v>
      </c>
      <c r="B165" s="264">
        <v>2</v>
      </c>
      <c r="C165" s="264">
        <v>8</v>
      </c>
      <c r="D165" s="264">
        <v>8</v>
      </c>
      <c r="E165" s="264" t="s">
        <v>181</v>
      </c>
      <c r="F165" s="275" t="s">
        <v>109</v>
      </c>
      <c r="G165" s="17">
        <v>1428571</v>
      </c>
      <c r="H165" s="17">
        <v>1428571</v>
      </c>
      <c r="I165" s="17">
        <v>1428571</v>
      </c>
      <c r="J165" s="17">
        <v>1428571</v>
      </c>
      <c r="K165" s="17">
        <v>1428571</v>
      </c>
      <c r="L165" s="17">
        <v>1428571</v>
      </c>
      <c r="M165" s="17">
        <v>1428574</v>
      </c>
      <c r="N165" s="282">
        <f>SUBTOTAL(9,G165:M165)</f>
        <v>10000000</v>
      </c>
      <c r="O165" s="284">
        <f t="shared" si="120"/>
        <v>0.831210238824448</v>
      </c>
    </row>
    <row r="166" spans="1:15" ht="12.75" x14ac:dyDescent="0.2">
      <c r="A166" s="263">
        <v>2</v>
      </c>
      <c r="B166" s="264">
        <v>2</v>
      </c>
      <c r="C166" s="264">
        <v>8</v>
      </c>
      <c r="D166" s="264">
        <v>8</v>
      </c>
      <c r="E166" s="264" t="s">
        <v>182</v>
      </c>
      <c r="F166" s="275" t="s">
        <v>110</v>
      </c>
      <c r="G166" s="17"/>
      <c r="H166" s="17"/>
      <c r="I166" s="17"/>
      <c r="J166" s="17"/>
      <c r="K166" s="17"/>
      <c r="L166" s="17"/>
      <c r="M166" s="17"/>
      <c r="N166" s="282">
        <f>SUBTOTAL(9,G166:M166)</f>
        <v>0</v>
      </c>
      <c r="O166" s="284">
        <f t="shared" si="120"/>
        <v>0</v>
      </c>
    </row>
    <row r="167" spans="1:15" ht="12.75" x14ac:dyDescent="0.2">
      <c r="A167" s="263">
        <v>2</v>
      </c>
      <c r="B167" s="264">
        <v>2</v>
      </c>
      <c r="C167" s="264">
        <v>8</v>
      </c>
      <c r="D167" s="264">
        <v>8</v>
      </c>
      <c r="E167" s="264" t="s">
        <v>183</v>
      </c>
      <c r="F167" s="275" t="s">
        <v>111</v>
      </c>
      <c r="G167" s="17"/>
      <c r="H167" s="17"/>
      <c r="I167" s="17"/>
      <c r="J167" s="17"/>
      <c r="K167" s="17"/>
      <c r="L167" s="17"/>
      <c r="M167" s="17"/>
      <c r="N167" s="282">
        <f>SUBTOTAL(9,G167:M167)</f>
        <v>0</v>
      </c>
      <c r="O167" s="284">
        <f t="shared" si="120"/>
        <v>0</v>
      </c>
    </row>
    <row r="168" spans="1:15" ht="12.75" x14ac:dyDescent="0.2">
      <c r="A168" s="260">
        <v>2</v>
      </c>
      <c r="B168" s="261">
        <v>2</v>
      </c>
      <c r="C168" s="261">
        <v>9</v>
      </c>
      <c r="D168" s="261">
        <v>2</v>
      </c>
      <c r="E168" s="264"/>
      <c r="F168" s="269" t="s">
        <v>973</v>
      </c>
      <c r="G168" s="19">
        <f t="shared" ref="G168:N168" si="123">+G169+G170</f>
        <v>3571428</v>
      </c>
      <c r="H168" s="19">
        <f t="shared" si="123"/>
        <v>3571428</v>
      </c>
      <c r="I168" s="19">
        <f t="shared" si="123"/>
        <v>3571428</v>
      </c>
      <c r="J168" s="19">
        <f t="shared" si="123"/>
        <v>3571428</v>
      </c>
      <c r="K168" s="19">
        <f t="shared" si="123"/>
        <v>3571428</v>
      </c>
      <c r="L168" s="19">
        <f t="shared" si="123"/>
        <v>3571428</v>
      </c>
      <c r="M168" s="19">
        <f t="shared" si="123"/>
        <v>3571432</v>
      </c>
      <c r="N168" s="19">
        <f t="shared" si="123"/>
        <v>25000000</v>
      </c>
      <c r="O168" s="43">
        <f t="shared" ref="O168" si="124">+O169+O170</f>
        <v>2.0780255970611199</v>
      </c>
    </row>
    <row r="169" spans="1:15" ht="12.75" x14ac:dyDescent="0.2">
      <c r="A169" s="263">
        <v>2</v>
      </c>
      <c r="B169" s="264">
        <v>2</v>
      </c>
      <c r="C169" s="264">
        <v>9</v>
      </c>
      <c r="D169" s="264">
        <v>2</v>
      </c>
      <c r="E169" s="264" t="s">
        <v>181</v>
      </c>
      <c r="F169" s="334" t="s">
        <v>974</v>
      </c>
      <c r="G169" s="17">
        <v>3571428</v>
      </c>
      <c r="H169" s="17">
        <v>3571428</v>
      </c>
      <c r="I169" s="17">
        <v>3571428</v>
      </c>
      <c r="J169" s="17">
        <v>3571428</v>
      </c>
      <c r="K169" s="17">
        <v>3571428</v>
      </c>
      <c r="L169" s="17">
        <v>3571428</v>
      </c>
      <c r="M169" s="17">
        <v>3571432</v>
      </c>
      <c r="N169" s="281">
        <f>SUBTOTAL(9,G169:M169)</f>
        <v>25000000</v>
      </c>
      <c r="O169" s="284">
        <f t="shared" ref="O169:O174" si="125">IFERROR(N169/$N$18*100,"0.00")</f>
        <v>2.0780255970611199</v>
      </c>
    </row>
    <row r="170" spans="1:15" ht="12.75" x14ac:dyDescent="0.2">
      <c r="A170" s="263">
        <v>2</v>
      </c>
      <c r="B170" s="264">
        <v>2</v>
      </c>
      <c r="C170" s="264">
        <v>9</v>
      </c>
      <c r="D170" s="264">
        <v>2</v>
      </c>
      <c r="E170" s="264" t="s">
        <v>183</v>
      </c>
      <c r="F170" s="275" t="s">
        <v>975</v>
      </c>
      <c r="G170" s="17"/>
      <c r="H170" s="17"/>
      <c r="I170" s="17"/>
      <c r="J170" s="17"/>
      <c r="K170" s="17"/>
      <c r="L170" s="17"/>
      <c r="M170" s="17"/>
      <c r="N170" s="281">
        <f>SUBTOTAL(9,G170:M170)</f>
        <v>0</v>
      </c>
      <c r="O170" s="284">
        <f t="shared" si="125"/>
        <v>0</v>
      </c>
    </row>
    <row r="171" spans="1:15" ht="12.75" x14ac:dyDescent="0.2">
      <c r="A171" s="253">
        <v>2</v>
      </c>
      <c r="B171" s="254">
        <v>3</v>
      </c>
      <c r="C171" s="255"/>
      <c r="D171" s="255"/>
      <c r="E171" s="255"/>
      <c r="F171" s="256" t="s">
        <v>14</v>
      </c>
      <c r="G171" s="23">
        <f>+G172+G180+G189+G198+G201+G210+G225+G238</f>
        <v>23289278</v>
      </c>
      <c r="H171" s="23">
        <f t="shared" ref="H171:N171" si="126">+H172+H180+H189+H198+H201+H210+H225+H238</f>
        <v>39289277</v>
      </c>
      <c r="I171" s="23">
        <f t="shared" si="126"/>
        <v>69289281</v>
      </c>
      <c r="J171" s="23">
        <f t="shared" si="126"/>
        <v>32003563</v>
      </c>
      <c r="K171" s="23">
        <f t="shared" si="126"/>
        <v>25289277</v>
      </c>
      <c r="L171" s="23">
        <f t="shared" si="126"/>
        <v>18289276</v>
      </c>
      <c r="M171" s="23">
        <f t="shared" si="126"/>
        <v>12300049</v>
      </c>
      <c r="N171" s="23">
        <f t="shared" si="126"/>
        <v>219750001</v>
      </c>
      <c r="O171" s="23">
        <f t="shared" ref="O171" si="127">+O172+O180+O189+O198+O201+O210+O225+O238</f>
        <v>53.259796135797529</v>
      </c>
    </row>
    <row r="172" spans="1:15" ht="12.75" x14ac:dyDescent="0.2">
      <c r="A172" s="257">
        <v>2</v>
      </c>
      <c r="B172" s="258">
        <v>3</v>
      </c>
      <c r="C172" s="258">
        <v>1</v>
      </c>
      <c r="D172" s="258"/>
      <c r="E172" s="258"/>
      <c r="F172" s="259" t="s">
        <v>15</v>
      </c>
      <c r="G172" s="22">
        <f t="shared" ref="G172:N172" si="128">+G173+G175+G178</f>
        <v>214285</v>
      </c>
      <c r="H172" s="22">
        <f t="shared" si="128"/>
        <v>214285</v>
      </c>
      <c r="I172" s="22">
        <f t="shared" si="128"/>
        <v>214285</v>
      </c>
      <c r="J172" s="22">
        <f t="shared" si="128"/>
        <v>214285</v>
      </c>
      <c r="K172" s="22">
        <f t="shared" si="128"/>
        <v>214285</v>
      </c>
      <c r="L172" s="22">
        <f t="shared" si="128"/>
        <v>214285</v>
      </c>
      <c r="M172" s="22">
        <f t="shared" si="128"/>
        <v>214290</v>
      </c>
      <c r="N172" s="22">
        <f t="shared" si="128"/>
        <v>1500000</v>
      </c>
      <c r="O172" s="22">
        <f t="shared" ref="O172" si="129">+O173+O175+O178</f>
        <v>0.1246815358236672</v>
      </c>
    </row>
    <row r="173" spans="1:15" ht="12.75" x14ac:dyDescent="0.2">
      <c r="A173" s="260">
        <v>2</v>
      </c>
      <c r="B173" s="261">
        <v>3</v>
      </c>
      <c r="C173" s="261">
        <v>1</v>
      </c>
      <c r="D173" s="261">
        <v>1</v>
      </c>
      <c r="E173" s="261"/>
      <c r="F173" s="269" t="s">
        <v>112</v>
      </c>
      <c r="G173" s="20">
        <f t="shared" ref="G173:N173" si="130">+G174</f>
        <v>214285</v>
      </c>
      <c r="H173" s="20">
        <f t="shared" si="130"/>
        <v>214285</v>
      </c>
      <c r="I173" s="20">
        <f t="shared" si="130"/>
        <v>214285</v>
      </c>
      <c r="J173" s="20">
        <f t="shared" si="130"/>
        <v>214285</v>
      </c>
      <c r="K173" s="20">
        <f t="shared" si="130"/>
        <v>214285</v>
      </c>
      <c r="L173" s="20">
        <f t="shared" si="130"/>
        <v>214285</v>
      </c>
      <c r="M173" s="20">
        <f t="shared" si="130"/>
        <v>214290</v>
      </c>
      <c r="N173" s="20">
        <f t="shared" si="130"/>
        <v>1500000</v>
      </c>
      <c r="O173" s="43">
        <f t="shared" ref="O173" si="131">+O174</f>
        <v>0.1246815358236672</v>
      </c>
    </row>
    <row r="174" spans="1:15" ht="12.75" x14ac:dyDescent="0.2">
      <c r="A174" s="270">
        <v>2</v>
      </c>
      <c r="B174" s="264">
        <v>3</v>
      </c>
      <c r="C174" s="264">
        <v>1</v>
      </c>
      <c r="D174" s="264">
        <v>1</v>
      </c>
      <c r="E174" s="264" t="s">
        <v>181</v>
      </c>
      <c r="F174" s="265" t="s">
        <v>112</v>
      </c>
      <c r="G174" s="17">
        <v>214285</v>
      </c>
      <c r="H174" s="17">
        <v>214285</v>
      </c>
      <c r="I174" s="17">
        <v>214285</v>
      </c>
      <c r="J174" s="17">
        <v>214285</v>
      </c>
      <c r="K174" s="17">
        <v>214285</v>
      </c>
      <c r="L174" s="17">
        <v>214285</v>
      </c>
      <c r="M174" s="17">
        <v>214290</v>
      </c>
      <c r="N174" s="282">
        <f>SUBTOTAL(9,G174:M174)</f>
        <v>1500000</v>
      </c>
      <c r="O174" s="283">
        <f t="shared" si="125"/>
        <v>0.1246815358236672</v>
      </c>
    </row>
    <row r="175" spans="1:15" ht="12.75" x14ac:dyDescent="0.2">
      <c r="A175" s="260">
        <v>2</v>
      </c>
      <c r="B175" s="261">
        <v>3</v>
      </c>
      <c r="C175" s="261">
        <v>1</v>
      </c>
      <c r="D175" s="261">
        <v>3</v>
      </c>
      <c r="E175" s="261"/>
      <c r="F175" s="269" t="s">
        <v>113</v>
      </c>
      <c r="G175" s="20">
        <f t="shared" ref="G175:N175" si="132">SUM(G176:G177)</f>
        <v>0</v>
      </c>
      <c r="H175" s="20">
        <f t="shared" si="132"/>
        <v>0</v>
      </c>
      <c r="I175" s="20">
        <f t="shared" si="132"/>
        <v>0</v>
      </c>
      <c r="J175" s="20">
        <f t="shared" si="132"/>
        <v>0</v>
      </c>
      <c r="K175" s="20">
        <f t="shared" si="132"/>
        <v>0</v>
      </c>
      <c r="L175" s="20">
        <f t="shared" si="132"/>
        <v>0</v>
      </c>
      <c r="M175" s="20">
        <f t="shared" si="132"/>
        <v>0</v>
      </c>
      <c r="N175" s="20">
        <f t="shared" si="132"/>
        <v>0</v>
      </c>
      <c r="O175" s="43">
        <f t="shared" ref="O175" si="133">SUM(O176:O177)</f>
        <v>0</v>
      </c>
    </row>
    <row r="176" spans="1:15" ht="12.75" x14ac:dyDescent="0.2">
      <c r="A176" s="270">
        <v>2</v>
      </c>
      <c r="B176" s="264">
        <v>3</v>
      </c>
      <c r="C176" s="264">
        <v>1</v>
      </c>
      <c r="D176" s="264">
        <v>3</v>
      </c>
      <c r="E176" s="264" t="s">
        <v>182</v>
      </c>
      <c r="F176" s="265" t="s">
        <v>114</v>
      </c>
      <c r="G176" s="17"/>
      <c r="H176" s="17"/>
      <c r="I176" s="17"/>
      <c r="J176" s="17"/>
      <c r="K176" s="17"/>
      <c r="L176" s="17"/>
      <c r="M176" s="17"/>
      <c r="N176" s="281">
        <f>SUBTOTAL(9,G176:M176)</f>
        <v>0</v>
      </c>
      <c r="O176" s="284">
        <f t="shared" ref="O176:O179" si="134">IFERROR(N176/$N$18*100,"0.00")</f>
        <v>0</v>
      </c>
    </row>
    <row r="177" spans="1:15" ht="12.75" x14ac:dyDescent="0.2">
      <c r="A177" s="270">
        <v>2</v>
      </c>
      <c r="B177" s="264">
        <v>3</v>
      </c>
      <c r="C177" s="264">
        <v>1</v>
      </c>
      <c r="D177" s="264">
        <v>3</v>
      </c>
      <c r="E177" s="264" t="s">
        <v>183</v>
      </c>
      <c r="F177" s="265" t="s">
        <v>115</v>
      </c>
      <c r="G177" s="17"/>
      <c r="H177" s="17"/>
      <c r="I177" s="17"/>
      <c r="J177" s="17"/>
      <c r="K177" s="17"/>
      <c r="L177" s="17"/>
      <c r="M177" s="17"/>
      <c r="N177" s="281">
        <f>SUBTOTAL(9,G177:M177)</f>
        <v>0</v>
      </c>
      <c r="O177" s="284">
        <f t="shared" si="134"/>
        <v>0</v>
      </c>
    </row>
    <row r="178" spans="1:15" ht="12.75" x14ac:dyDescent="0.2">
      <c r="A178" s="260">
        <v>2</v>
      </c>
      <c r="B178" s="261">
        <v>3</v>
      </c>
      <c r="C178" s="261">
        <v>1</v>
      </c>
      <c r="D178" s="261">
        <v>4</v>
      </c>
      <c r="E178" s="261"/>
      <c r="F178" s="269" t="s">
        <v>116</v>
      </c>
      <c r="G178" s="19">
        <f t="shared" ref="G178:N178" si="135">+G179</f>
        <v>0</v>
      </c>
      <c r="H178" s="19">
        <f t="shared" si="135"/>
        <v>0</v>
      </c>
      <c r="I178" s="19">
        <f t="shared" si="135"/>
        <v>0</v>
      </c>
      <c r="J178" s="19">
        <f t="shared" si="135"/>
        <v>0</v>
      </c>
      <c r="K178" s="19">
        <f t="shared" si="135"/>
        <v>0</v>
      </c>
      <c r="L178" s="19">
        <f t="shared" si="135"/>
        <v>0</v>
      </c>
      <c r="M178" s="19">
        <f t="shared" si="135"/>
        <v>0</v>
      </c>
      <c r="N178" s="19">
        <f t="shared" si="135"/>
        <v>0</v>
      </c>
      <c r="O178" s="43">
        <f t="shared" ref="O178" si="136">+O179</f>
        <v>0</v>
      </c>
    </row>
    <row r="179" spans="1:15" ht="12.75" x14ac:dyDescent="0.2">
      <c r="A179" s="270">
        <v>2</v>
      </c>
      <c r="B179" s="264">
        <v>3</v>
      </c>
      <c r="C179" s="264">
        <v>1</v>
      </c>
      <c r="D179" s="264">
        <v>4</v>
      </c>
      <c r="E179" s="264" t="s">
        <v>181</v>
      </c>
      <c r="F179" s="265" t="s">
        <v>116</v>
      </c>
      <c r="G179" s="17"/>
      <c r="H179" s="17"/>
      <c r="I179" s="17"/>
      <c r="J179" s="17"/>
      <c r="K179" s="17"/>
      <c r="L179" s="17"/>
      <c r="M179" s="17"/>
      <c r="N179" s="281">
        <f>SUBTOTAL(9,G179:M179)</f>
        <v>0</v>
      </c>
      <c r="O179" s="284">
        <f t="shared" si="134"/>
        <v>0</v>
      </c>
    </row>
    <row r="180" spans="1:15" ht="12.75" x14ac:dyDescent="0.2">
      <c r="A180" s="257">
        <v>2</v>
      </c>
      <c r="B180" s="258">
        <v>3</v>
      </c>
      <c r="C180" s="258">
        <v>2</v>
      </c>
      <c r="D180" s="258"/>
      <c r="E180" s="258"/>
      <c r="F180" s="259" t="s">
        <v>16</v>
      </c>
      <c r="G180" s="22">
        <f t="shared" ref="G180:N180" si="137">+G181+G183+G185+G187</f>
        <v>642856</v>
      </c>
      <c r="H180" s="22">
        <f t="shared" si="137"/>
        <v>642856</v>
      </c>
      <c r="I180" s="22">
        <f t="shared" si="137"/>
        <v>642856</v>
      </c>
      <c r="J180" s="22">
        <f t="shared" si="137"/>
        <v>642856</v>
      </c>
      <c r="K180" s="22">
        <f t="shared" si="137"/>
        <v>642856</v>
      </c>
      <c r="L180" s="22">
        <f t="shared" si="137"/>
        <v>642856</v>
      </c>
      <c r="M180" s="22">
        <f t="shared" si="137"/>
        <v>642864</v>
      </c>
      <c r="N180" s="22">
        <f t="shared" si="137"/>
        <v>4500000</v>
      </c>
      <c r="O180" s="22">
        <f t="shared" ref="O180" si="138">+O181+O183+O185+O187</f>
        <v>0.3740446074710016</v>
      </c>
    </row>
    <row r="181" spans="1:15" ht="12.75" x14ac:dyDescent="0.2">
      <c r="A181" s="260">
        <v>2</v>
      </c>
      <c r="B181" s="261">
        <v>3</v>
      </c>
      <c r="C181" s="261">
        <v>2</v>
      </c>
      <c r="D181" s="261">
        <v>1</v>
      </c>
      <c r="E181" s="261"/>
      <c r="F181" s="269" t="s">
        <v>976</v>
      </c>
      <c r="G181" s="19">
        <f>+G182</f>
        <v>0</v>
      </c>
      <c r="H181" s="19">
        <f t="shared" ref="H181:N181" si="139">H182</f>
        <v>0</v>
      </c>
      <c r="I181" s="19">
        <f t="shared" si="139"/>
        <v>0</v>
      </c>
      <c r="J181" s="19">
        <f t="shared" si="139"/>
        <v>0</v>
      </c>
      <c r="K181" s="19">
        <f t="shared" si="139"/>
        <v>0</v>
      </c>
      <c r="L181" s="19">
        <f t="shared" si="139"/>
        <v>0</v>
      </c>
      <c r="M181" s="19">
        <f t="shared" si="139"/>
        <v>0</v>
      </c>
      <c r="N181" s="19">
        <f t="shared" si="139"/>
        <v>0</v>
      </c>
      <c r="O181" s="43">
        <f t="shared" ref="O181" si="140">O182</f>
        <v>0</v>
      </c>
    </row>
    <row r="182" spans="1:15" ht="12.75" x14ac:dyDescent="0.2">
      <c r="A182" s="270">
        <v>2</v>
      </c>
      <c r="B182" s="264">
        <v>3</v>
      </c>
      <c r="C182" s="264">
        <v>2</v>
      </c>
      <c r="D182" s="264">
        <v>1</v>
      </c>
      <c r="E182" s="264" t="s">
        <v>181</v>
      </c>
      <c r="F182" s="265" t="s">
        <v>976</v>
      </c>
      <c r="G182" s="17"/>
      <c r="H182" s="17"/>
      <c r="I182" s="17"/>
      <c r="J182" s="17"/>
      <c r="K182" s="17"/>
      <c r="L182" s="17"/>
      <c r="M182" s="17"/>
      <c r="N182" s="281">
        <f>SUBTOTAL(9,G182:M182)</f>
        <v>0</v>
      </c>
      <c r="O182" s="284">
        <f>IFERROR(N182/$N$18*100,"0.00")</f>
        <v>0</v>
      </c>
    </row>
    <row r="183" spans="1:15" ht="12.75" x14ac:dyDescent="0.2">
      <c r="A183" s="260">
        <v>2</v>
      </c>
      <c r="B183" s="261">
        <v>3</v>
      </c>
      <c r="C183" s="261">
        <v>2</v>
      </c>
      <c r="D183" s="261">
        <v>2</v>
      </c>
      <c r="E183" s="261"/>
      <c r="F183" s="269" t="s">
        <v>117</v>
      </c>
      <c r="G183" s="19">
        <f t="shared" ref="G183:N183" si="141">+G184</f>
        <v>214285</v>
      </c>
      <c r="H183" s="19">
        <f t="shared" si="141"/>
        <v>214285</v>
      </c>
      <c r="I183" s="19">
        <f t="shared" si="141"/>
        <v>214285</v>
      </c>
      <c r="J183" s="19">
        <f t="shared" si="141"/>
        <v>214285</v>
      </c>
      <c r="K183" s="19">
        <f t="shared" si="141"/>
        <v>214285</v>
      </c>
      <c r="L183" s="19">
        <f t="shared" si="141"/>
        <v>214285</v>
      </c>
      <c r="M183" s="19">
        <f t="shared" si="141"/>
        <v>214290</v>
      </c>
      <c r="N183" s="19">
        <f t="shared" si="141"/>
        <v>1500000</v>
      </c>
      <c r="O183" s="43">
        <f t="shared" ref="O183" si="142">+O184</f>
        <v>0.1246815358236672</v>
      </c>
    </row>
    <row r="184" spans="1:15" ht="12.75" x14ac:dyDescent="0.2">
      <c r="A184" s="270">
        <v>2</v>
      </c>
      <c r="B184" s="264">
        <v>3</v>
      </c>
      <c r="C184" s="264">
        <v>2</v>
      </c>
      <c r="D184" s="264">
        <v>2</v>
      </c>
      <c r="E184" s="264" t="s">
        <v>181</v>
      </c>
      <c r="F184" s="265" t="s">
        <v>117</v>
      </c>
      <c r="G184" s="17">
        <v>214285</v>
      </c>
      <c r="H184" s="17">
        <v>214285</v>
      </c>
      <c r="I184" s="17">
        <v>214285</v>
      </c>
      <c r="J184" s="17">
        <v>214285</v>
      </c>
      <c r="K184" s="17">
        <v>214285</v>
      </c>
      <c r="L184" s="17">
        <v>214285</v>
      </c>
      <c r="M184" s="17">
        <v>214290</v>
      </c>
      <c r="N184" s="281">
        <f>SUBTOTAL(9,G184:M184)</f>
        <v>1500000</v>
      </c>
      <c r="O184" s="283">
        <f>IFERROR(N184/$N$18*100,"0.00")</f>
        <v>0.1246815358236672</v>
      </c>
    </row>
    <row r="185" spans="1:15" ht="12.75" x14ac:dyDescent="0.2">
      <c r="A185" s="260">
        <v>2</v>
      </c>
      <c r="B185" s="261">
        <v>3</v>
      </c>
      <c r="C185" s="261">
        <v>2</v>
      </c>
      <c r="D185" s="261">
        <v>3</v>
      </c>
      <c r="E185" s="261"/>
      <c r="F185" s="269" t="s">
        <v>118</v>
      </c>
      <c r="G185" s="19">
        <f t="shared" ref="G185:N185" si="143">+G186</f>
        <v>428571</v>
      </c>
      <c r="H185" s="19">
        <f t="shared" si="143"/>
        <v>428571</v>
      </c>
      <c r="I185" s="19">
        <f t="shared" si="143"/>
        <v>428571</v>
      </c>
      <c r="J185" s="19">
        <f t="shared" si="143"/>
        <v>428571</v>
      </c>
      <c r="K185" s="19">
        <f t="shared" si="143"/>
        <v>428571</v>
      </c>
      <c r="L185" s="19">
        <f t="shared" si="143"/>
        <v>428571</v>
      </c>
      <c r="M185" s="19">
        <f t="shared" si="143"/>
        <v>428574</v>
      </c>
      <c r="N185" s="19">
        <f t="shared" si="143"/>
        <v>3000000</v>
      </c>
      <c r="O185" s="43">
        <f t="shared" ref="O185" si="144">+O186</f>
        <v>0.2493630716473344</v>
      </c>
    </row>
    <row r="186" spans="1:15" ht="12.75" x14ac:dyDescent="0.2">
      <c r="A186" s="270">
        <v>2</v>
      </c>
      <c r="B186" s="264">
        <v>3</v>
      </c>
      <c r="C186" s="264">
        <v>2</v>
      </c>
      <c r="D186" s="264">
        <v>3</v>
      </c>
      <c r="E186" s="264" t="s">
        <v>181</v>
      </c>
      <c r="F186" s="265" t="s">
        <v>118</v>
      </c>
      <c r="G186" s="17">
        <v>428571</v>
      </c>
      <c r="H186" s="17">
        <v>428571</v>
      </c>
      <c r="I186" s="17">
        <v>428571</v>
      </c>
      <c r="J186" s="17">
        <v>428571</v>
      </c>
      <c r="K186" s="17">
        <v>428571</v>
      </c>
      <c r="L186" s="17">
        <v>428571</v>
      </c>
      <c r="M186" s="17">
        <v>428574</v>
      </c>
      <c r="N186" s="281">
        <f>SUBTOTAL(9,G186:M186)</f>
        <v>3000000</v>
      </c>
      <c r="O186" s="284">
        <f>IFERROR(N186/$N$18*100,"0.00")</f>
        <v>0.2493630716473344</v>
      </c>
    </row>
    <row r="187" spans="1:15" ht="12.75" x14ac:dyDescent="0.2">
      <c r="A187" s="260">
        <v>2</v>
      </c>
      <c r="B187" s="261">
        <v>3</v>
      </c>
      <c r="C187" s="261">
        <v>2</v>
      </c>
      <c r="D187" s="261">
        <v>4</v>
      </c>
      <c r="E187" s="261"/>
      <c r="F187" s="269" t="s">
        <v>17</v>
      </c>
      <c r="G187" s="19">
        <f t="shared" ref="G187:N187" si="145">+G188</f>
        <v>0</v>
      </c>
      <c r="H187" s="19">
        <f t="shared" si="145"/>
        <v>0</v>
      </c>
      <c r="I187" s="19">
        <f t="shared" si="145"/>
        <v>0</v>
      </c>
      <c r="J187" s="19">
        <f t="shared" si="145"/>
        <v>0</v>
      </c>
      <c r="K187" s="19">
        <f t="shared" si="145"/>
        <v>0</v>
      </c>
      <c r="L187" s="19">
        <f t="shared" si="145"/>
        <v>0</v>
      </c>
      <c r="M187" s="19">
        <f t="shared" si="145"/>
        <v>0</v>
      </c>
      <c r="N187" s="19">
        <f t="shared" si="145"/>
        <v>0</v>
      </c>
      <c r="O187" s="43">
        <f t="shared" ref="O187" si="146">+O188</f>
        <v>0</v>
      </c>
    </row>
    <row r="188" spans="1:15" ht="12.75" x14ac:dyDescent="0.2">
      <c r="A188" s="270">
        <v>2</v>
      </c>
      <c r="B188" s="264">
        <v>3</v>
      </c>
      <c r="C188" s="264">
        <v>2</v>
      </c>
      <c r="D188" s="264">
        <v>4</v>
      </c>
      <c r="E188" s="264" t="s">
        <v>181</v>
      </c>
      <c r="F188" s="265" t="s">
        <v>17</v>
      </c>
      <c r="G188" s="17"/>
      <c r="H188" s="17"/>
      <c r="I188" s="17"/>
      <c r="J188" s="17"/>
      <c r="K188" s="17"/>
      <c r="L188" s="17"/>
      <c r="M188" s="17"/>
      <c r="N188" s="281">
        <f>SUBTOTAL(9,G188:M188)</f>
        <v>0</v>
      </c>
      <c r="O188" s="283">
        <f>IFERROR(N188/$N$18*100,"0.00")</f>
        <v>0</v>
      </c>
    </row>
    <row r="189" spans="1:15" ht="12.75" x14ac:dyDescent="0.2">
      <c r="A189" s="257">
        <v>2</v>
      </c>
      <c r="B189" s="258">
        <v>3</v>
      </c>
      <c r="C189" s="258">
        <v>3</v>
      </c>
      <c r="D189" s="258"/>
      <c r="E189" s="258"/>
      <c r="F189" s="259" t="s">
        <v>222</v>
      </c>
      <c r="G189" s="22">
        <f t="shared" ref="G189:N189" si="147">+G190+G192+G194+G196</f>
        <v>499999</v>
      </c>
      <c r="H189" s="22">
        <f t="shared" si="147"/>
        <v>499999</v>
      </c>
      <c r="I189" s="22">
        <f t="shared" si="147"/>
        <v>499999</v>
      </c>
      <c r="J189" s="22">
        <f t="shared" si="147"/>
        <v>499999</v>
      </c>
      <c r="K189" s="22">
        <f t="shared" si="147"/>
        <v>499999</v>
      </c>
      <c r="L189" s="22">
        <f t="shared" si="147"/>
        <v>499999</v>
      </c>
      <c r="M189" s="22">
        <f t="shared" si="147"/>
        <v>500006</v>
      </c>
      <c r="N189" s="22">
        <f t="shared" si="147"/>
        <v>3500000</v>
      </c>
      <c r="O189" s="22">
        <f t="shared" ref="O189" si="148">+O190+O192+O194+O196</f>
        <v>35.284874638097818</v>
      </c>
    </row>
    <row r="190" spans="1:15" ht="12.75" x14ac:dyDescent="0.2">
      <c r="A190" s="260">
        <v>2</v>
      </c>
      <c r="B190" s="261">
        <v>3</v>
      </c>
      <c r="C190" s="261">
        <v>3</v>
      </c>
      <c r="D190" s="261">
        <v>1</v>
      </c>
      <c r="E190" s="261"/>
      <c r="F190" s="269" t="s">
        <v>119</v>
      </c>
      <c r="G190" s="20">
        <f>G191</f>
        <v>428571</v>
      </c>
      <c r="H190" s="19">
        <f t="shared" ref="H190:O190" si="149">H191</f>
        <v>428571</v>
      </c>
      <c r="I190" s="19">
        <f t="shared" si="149"/>
        <v>428571</v>
      </c>
      <c r="J190" s="19">
        <f t="shared" si="149"/>
        <v>428571</v>
      </c>
      <c r="K190" s="19">
        <f t="shared" si="149"/>
        <v>428571</v>
      </c>
      <c r="L190" s="19">
        <f t="shared" si="149"/>
        <v>428571</v>
      </c>
      <c r="M190" s="19">
        <f t="shared" si="149"/>
        <v>428574</v>
      </c>
      <c r="N190" s="19">
        <f>N191</f>
        <v>3000000</v>
      </c>
      <c r="O190" s="43">
        <f t="shared" si="149"/>
        <v>0.2493630716473344</v>
      </c>
    </row>
    <row r="191" spans="1:15" ht="12.75" x14ac:dyDescent="0.2">
      <c r="A191" s="270">
        <v>2</v>
      </c>
      <c r="B191" s="264">
        <v>3</v>
      </c>
      <c r="C191" s="264">
        <v>3</v>
      </c>
      <c r="D191" s="264">
        <v>1</v>
      </c>
      <c r="E191" s="264" t="s">
        <v>181</v>
      </c>
      <c r="F191" s="265" t="s">
        <v>119</v>
      </c>
      <c r="G191" s="17">
        <v>428571</v>
      </c>
      <c r="H191" s="17">
        <v>428571</v>
      </c>
      <c r="I191" s="17">
        <v>428571</v>
      </c>
      <c r="J191" s="17">
        <v>428571</v>
      </c>
      <c r="K191" s="17">
        <v>428571</v>
      </c>
      <c r="L191" s="17">
        <v>428571</v>
      </c>
      <c r="M191" s="17">
        <v>428574</v>
      </c>
      <c r="N191" s="281">
        <f>SUBTOTAL(9,G191:M191)</f>
        <v>3000000</v>
      </c>
      <c r="O191" s="284">
        <f>IFERROR(N191/$N$18*100,"0.00")</f>
        <v>0.2493630716473344</v>
      </c>
    </row>
    <row r="192" spans="1:15" ht="12.75" x14ac:dyDescent="0.2">
      <c r="A192" s="260">
        <v>2</v>
      </c>
      <c r="B192" s="261">
        <v>3</v>
      </c>
      <c r="C192" s="261">
        <v>3</v>
      </c>
      <c r="D192" s="261">
        <v>2</v>
      </c>
      <c r="E192" s="261"/>
      <c r="F192" s="269" t="s">
        <v>120</v>
      </c>
      <c r="G192" s="19">
        <f t="shared" ref="G192:N192" si="150">+G193</f>
        <v>0</v>
      </c>
      <c r="H192" s="19">
        <f t="shared" si="150"/>
        <v>0</v>
      </c>
      <c r="I192" s="19">
        <f t="shared" si="150"/>
        <v>0</v>
      </c>
      <c r="J192" s="19">
        <f t="shared" si="150"/>
        <v>0</v>
      </c>
      <c r="K192" s="19">
        <f t="shared" si="150"/>
        <v>0</v>
      </c>
      <c r="L192" s="19">
        <f t="shared" si="150"/>
        <v>0</v>
      </c>
      <c r="M192" s="19">
        <f t="shared" si="150"/>
        <v>0</v>
      </c>
      <c r="N192" s="19">
        <f t="shared" si="150"/>
        <v>0</v>
      </c>
      <c r="O192" s="43">
        <f>SUM(O193:O195)</f>
        <v>8.31210238824448E-2</v>
      </c>
    </row>
    <row r="193" spans="1:15" ht="12.75" x14ac:dyDescent="0.2">
      <c r="A193" s="270">
        <v>2</v>
      </c>
      <c r="B193" s="264">
        <v>3</v>
      </c>
      <c r="C193" s="264">
        <v>3</v>
      </c>
      <c r="D193" s="264">
        <v>2</v>
      </c>
      <c r="E193" s="264" t="s">
        <v>181</v>
      </c>
      <c r="F193" s="265" t="s">
        <v>120</v>
      </c>
      <c r="G193" s="17"/>
      <c r="H193" s="17"/>
      <c r="I193" s="17"/>
      <c r="J193" s="17"/>
      <c r="K193" s="17"/>
      <c r="L193" s="17"/>
      <c r="M193" s="17"/>
      <c r="N193" s="281">
        <f>SUBTOTAL(9,G193:M193)</f>
        <v>0</v>
      </c>
      <c r="O193" s="284">
        <f>IFERROR(N193/$N$18*100,"0.00")</f>
        <v>0</v>
      </c>
    </row>
    <row r="194" spans="1:15" ht="12.75" x14ac:dyDescent="0.2">
      <c r="A194" s="260">
        <v>2</v>
      </c>
      <c r="B194" s="261">
        <v>3</v>
      </c>
      <c r="C194" s="261">
        <v>3</v>
      </c>
      <c r="D194" s="261">
        <v>3</v>
      </c>
      <c r="E194" s="261"/>
      <c r="F194" s="269" t="s">
        <v>121</v>
      </c>
      <c r="G194" s="19">
        <f t="shared" ref="G194:N194" si="151">+G195</f>
        <v>71428</v>
      </c>
      <c r="H194" s="19">
        <f t="shared" si="151"/>
        <v>71428</v>
      </c>
      <c r="I194" s="19">
        <f t="shared" si="151"/>
        <v>71428</v>
      </c>
      <c r="J194" s="19">
        <f t="shared" si="151"/>
        <v>71428</v>
      </c>
      <c r="K194" s="19">
        <f t="shared" si="151"/>
        <v>71428</v>
      </c>
      <c r="L194" s="19">
        <f t="shared" si="151"/>
        <v>71428</v>
      </c>
      <c r="M194" s="19">
        <f t="shared" si="151"/>
        <v>71432</v>
      </c>
      <c r="N194" s="19">
        <f t="shared" si="151"/>
        <v>500000</v>
      </c>
      <c r="O194" s="43">
        <f t="shared" ref="O194" si="152">+O195</f>
        <v>4.15605119412224E-2</v>
      </c>
    </row>
    <row r="195" spans="1:15" ht="12.75" x14ac:dyDescent="0.2">
      <c r="A195" s="270">
        <v>2</v>
      </c>
      <c r="B195" s="264">
        <v>3</v>
      </c>
      <c r="C195" s="264">
        <v>3</v>
      </c>
      <c r="D195" s="264">
        <v>3</v>
      </c>
      <c r="E195" s="264" t="s">
        <v>181</v>
      </c>
      <c r="F195" s="265" t="s">
        <v>121</v>
      </c>
      <c r="G195" s="17">
        <v>71428</v>
      </c>
      <c r="H195" s="17">
        <v>71428</v>
      </c>
      <c r="I195" s="17">
        <v>71428</v>
      </c>
      <c r="J195" s="17">
        <v>71428</v>
      </c>
      <c r="K195" s="17">
        <v>71428</v>
      </c>
      <c r="L195" s="17">
        <v>71428</v>
      </c>
      <c r="M195" s="17">
        <v>71432</v>
      </c>
      <c r="N195" s="281">
        <f>SUBTOTAL(9,G195:M195)</f>
        <v>500000</v>
      </c>
      <c r="O195" s="284">
        <f>IFERROR(N195/$N$18*100,"0.00")</f>
        <v>4.15605119412224E-2</v>
      </c>
    </row>
    <row r="196" spans="1:15" ht="12.75" x14ac:dyDescent="0.2">
      <c r="A196" s="260">
        <v>2</v>
      </c>
      <c r="B196" s="261">
        <v>3</v>
      </c>
      <c r="C196" s="261">
        <v>3</v>
      </c>
      <c r="D196" s="261">
        <v>4</v>
      </c>
      <c r="E196" s="261"/>
      <c r="F196" s="269" t="s">
        <v>122</v>
      </c>
      <c r="G196" s="19">
        <f t="shared" ref="G196:N196" si="153">+G197</f>
        <v>0</v>
      </c>
      <c r="H196" s="19">
        <f t="shared" si="153"/>
        <v>0</v>
      </c>
      <c r="I196" s="19">
        <f t="shared" si="153"/>
        <v>0</v>
      </c>
      <c r="J196" s="19">
        <f t="shared" si="153"/>
        <v>0</v>
      </c>
      <c r="K196" s="19">
        <f t="shared" si="153"/>
        <v>0</v>
      </c>
      <c r="L196" s="19">
        <f t="shared" si="153"/>
        <v>0</v>
      </c>
      <c r="M196" s="19">
        <f t="shared" si="153"/>
        <v>0</v>
      </c>
      <c r="N196" s="19">
        <f t="shared" si="153"/>
        <v>0</v>
      </c>
      <c r="O196" s="43">
        <f>SUM(O197:O200)</f>
        <v>34.910830030626819</v>
      </c>
    </row>
    <row r="197" spans="1:15" ht="12.75" x14ac:dyDescent="0.2">
      <c r="A197" s="270">
        <v>2</v>
      </c>
      <c r="B197" s="264">
        <v>3</v>
      </c>
      <c r="C197" s="264">
        <v>3</v>
      </c>
      <c r="D197" s="264">
        <v>4</v>
      </c>
      <c r="E197" s="264" t="s">
        <v>181</v>
      </c>
      <c r="F197" s="265" t="s">
        <v>122</v>
      </c>
      <c r="G197" s="17"/>
      <c r="H197" s="17"/>
      <c r="I197" s="17"/>
      <c r="J197" s="17"/>
      <c r="K197" s="17"/>
      <c r="L197" s="17"/>
      <c r="M197" s="17"/>
      <c r="N197" s="281">
        <f>SUBTOTAL(9,G197:M197)</f>
        <v>0</v>
      </c>
      <c r="O197" s="284">
        <f>IFERROR(N197/$N$18*100,"0.00")</f>
        <v>0</v>
      </c>
    </row>
    <row r="198" spans="1:15" ht="12.75" x14ac:dyDescent="0.2">
      <c r="A198" s="257">
        <v>2</v>
      </c>
      <c r="B198" s="258">
        <v>3</v>
      </c>
      <c r="C198" s="258">
        <v>4</v>
      </c>
      <c r="D198" s="258"/>
      <c r="E198" s="258"/>
      <c r="F198" s="259" t="s">
        <v>223</v>
      </c>
      <c r="G198" s="22">
        <f t="shared" ref="G198:N199" si="154">+G199</f>
        <v>12000000</v>
      </c>
      <c r="H198" s="22">
        <f t="shared" si="154"/>
        <v>28000000</v>
      </c>
      <c r="I198" s="22">
        <f t="shared" si="154"/>
        <v>58000000</v>
      </c>
      <c r="J198" s="22">
        <f t="shared" si="154"/>
        <v>14000000</v>
      </c>
      <c r="K198" s="22">
        <f t="shared" si="154"/>
        <v>14000000</v>
      </c>
      <c r="L198" s="22">
        <f t="shared" si="154"/>
        <v>7000000</v>
      </c>
      <c r="M198" s="22">
        <f t="shared" si="154"/>
        <v>7000000</v>
      </c>
      <c r="N198" s="22">
        <f t="shared" si="154"/>
        <v>140000000</v>
      </c>
      <c r="O198" s="42">
        <f t="shared" ref="O198:O199" si="155">+O199</f>
        <v>11.636943343542272</v>
      </c>
    </row>
    <row r="199" spans="1:15" ht="12.75" x14ac:dyDescent="0.2">
      <c r="A199" s="260">
        <v>2</v>
      </c>
      <c r="B199" s="261">
        <v>3</v>
      </c>
      <c r="C199" s="261">
        <v>4</v>
      </c>
      <c r="D199" s="261">
        <v>1</v>
      </c>
      <c r="E199" s="261"/>
      <c r="F199" s="269" t="s">
        <v>123</v>
      </c>
      <c r="G199" s="19">
        <f t="shared" si="154"/>
        <v>12000000</v>
      </c>
      <c r="H199" s="19">
        <f t="shared" si="154"/>
        <v>28000000</v>
      </c>
      <c r="I199" s="19">
        <f t="shared" si="154"/>
        <v>58000000</v>
      </c>
      <c r="J199" s="19">
        <f t="shared" si="154"/>
        <v>14000000</v>
      </c>
      <c r="K199" s="19">
        <f t="shared" si="154"/>
        <v>14000000</v>
      </c>
      <c r="L199" s="19">
        <f t="shared" si="154"/>
        <v>7000000</v>
      </c>
      <c r="M199" s="19">
        <f t="shared" si="154"/>
        <v>7000000</v>
      </c>
      <c r="N199" s="19">
        <f t="shared" si="154"/>
        <v>140000000</v>
      </c>
      <c r="O199" s="43">
        <f t="shared" si="155"/>
        <v>11.636943343542272</v>
      </c>
    </row>
    <row r="200" spans="1:15" ht="12.75" x14ac:dyDescent="0.2">
      <c r="A200" s="270">
        <v>2</v>
      </c>
      <c r="B200" s="264">
        <v>3</v>
      </c>
      <c r="C200" s="264">
        <v>4</v>
      </c>
      <c r="D200" s="264">
        <v>1</v>
      </c>
      <c r="E200" s="264" t="s">
        <v>181</v>
      </c>
      <c r="F200" s="324" t="s">
        <v>123</v>
      </c>
      <c r="G200" s="17">
        <v>12000000</v>
      </c>
      <c r="H200" s="17">
        <v>28000000</v>
      </c>
      <c r="I200" s="330">
        <v>58000000</v>
      </c>
      <c r="J200" s="17">
        <v>14000000</v>
      </c>
      <c r="K200" s="17">
        <v>14000000</v>
      </c>
      <c r="L200" s="17">
        <v>7000000</v>
      </c>
      <c r="M200" s="17">
        <v>7000000</v>
      </c>
      <c r="N200" s="281">
        <f>SUBTOTAL(9,G200:M200)</f>
        <v>140000000</v>
      </c>
      <c r="O200" s="284">
        <f>IFERROR(N200/$N$18*100,"0.00")</f>
        <v>11.636943343542272</v>
      </c>
    </row>
    <row r="201" spans="1:15" ht="12.75" x14ac:dyDescent="0.2">
      <c r="A201" s="257">
        <v>2</v>
      </c>
      <c r="B201" s="258">
        <v>3</v>
      </c>
      <c r="C201" s="258">
        <v>5</v>
      </c>
      <c r="D201" s="258"/>
      <c r="E201" s="258"/>
      <c r="F201" s="259" t="s">
        <v>125</v>
      </c>
      <c r="G201" s="22">
        <f t="shared" ref="G201:N201" si="156">+G202+G204+G206+G208</f>
        <v>0</v>
      </c>
      <c r="H201" s="22">
        <f t="shared" si="156"/>
        <v>0</v>
      </c>
      <c r="I201" s="22">
        <f t="shared" si="156"/>
        <v>0</v>
      </c>
      <c r="J201" s="22">
        <f t="shared" si="156"/>
        <v>0</v>
      </c>
      <c r="K201" s="22">
        <f t="shared" si="156"/>
        <v>0</v>
      </c>
      <c r="L201" s="22">
        <f t="shared" si="156"/>
        <v>0</v>
      </c>
      <c r="M201" s="22">
        <f t="shared" si="156"/>
        <v>0</v>
      </c>
      <c r="N201" s="22">
        <f t="shared" si="156"/>
        <v>0</v>
      </c>
      <c r="O201" s="22">
        <f t="shared" ref="O201" si="157">+O202+O204+O206+O208</f>
        <v>0</v>
      </c>
    </row>
    <row r="202" spans="1:15" ht="12.75" x14ac:dyDescent="0.2">
      <c r="A202" s="260">
        <v>2</v>
      </c>
      <c r="B202" s="261">
        <v>3</v>
      </c>
      <c r="C202" s="261">
        <v>5</v>
      </c>
      <c r="D202" s="261">
        <v>2</v>
      </c>
      <c r="E202" s="261"/>
      <c r="F202" s="269" t="s">
        <v>977</v>
      </c>
      <c r="G202" s="19">
        <f>+G203</f>
        <v>0</v>
      </c>
      <c r="H202" s="19">
        <f t="shared" ref="H202:O202" si="158">+H203</f>
        <v>0</v>
      </c>
      <c r="I202" s="19">
        <f t="shared" si="158"/>
        <v>0</v>
      </c>
      <c r="J202" s="19">
        <f t="shared" si="158"/>
        <v>0</v>
      </c>
      <c r="K202" s="19">
        <f t="shared" si="158"/>
        <v>0</v>
      </c>
      <c r="L202" s="19">
        <f t="shared" si="158"/>
        <v>0</v>
      </c>
      <c r="M202" s="19">
        <f>+M203</f>
        <v>0</v>
      </c>
      <c r="N202" s="19">
        <f>+N203</f>
        <v>0</v>
      </c>
      <c r="O202" s="43">
        <f t="shared" si="158"/>
        <v>0</v>
      </c>
    </row>
    <row r="203" spans="1:15" ht="12.75" x14ac:dyDescent="0.2">
      <c r="A203" s="270">
        <v>2</v>
      </c>
      <c r="B203" s="264">
        <v>3</v>
      </c>
      <c r="C203" s="264">
        <v>5</v>
      </c>
      <c r="D203" s="264">
        <v>2</v>
      </c>
      <c r="E203" s="264" t="s">
        <v>181</v>
      </c>
      <c r="F203" s="265" t="s">
        <v>977</v>
      </c>
      <c r="G203" s="17"/>
      <c r="H203" s="17"/>
      <c r="I203" s="17"/>
      <c r="J203" s="17"/>
      <c r="K203" s="17"/>
      <c r="L203" s="17"/>
      <c r="M203" s="17"/>
      <c r="N203" s="281">
        <f>SUBTOTAL(9,G203:M203)</f>
        <v>0</v>
      </c>
      <c r="O203" s="284">
        <f t="shared" ref="O203:O207" si="159">IFERROR(N203/$N$18*100,"0.00")</f>
        <v>0</v>
      </c>
    </row>
    <row r="204" spans="1:15" ht="12.75" x14ac:dyDescent="0.2">
      <c r="A204" s="260">
        <v>2</v>
      </c>
      <c r="B204" s="261">
        <v>3</v>
      </c>
      <c r="C204" s="261">
        <v>5</v>
      </c>
      <c r="D204" s="261">
        <v>3</v>
      </c>
      <c r="E204" s="261"/>
      <c r="F204" s="269" t="s">
        <v>124</v>
      </c>
      <c r="G204" s="19">
        <f t="shared" ref="G204:N204" si="160">+G205</f>
        <v>0</v>
      </c>
      <c r="H204" s="19">
        <f t="shared" si="160"/>
        <v>0</v>
      </c>
      <c r="I204" s="19">
        <f t="shared" si="160"/>
        <v>0</v>
      </c>
      <c r="J204" s="19">
        <f t="shared" si="160"/>
        <v>0</v>
      </c>
      <c r="K204" s="19">
        <f t="shared" si="160"/>
        <v>0</v>
      </c>
      <c r="L204" s="19">
        <f t="shared" si="160"/>
        <v>0</v>
      </c>
      <c r="M204" s="19">
        <f t="shared" si="160"/>
        <v>0</v>
      </c>
      <c r="N204" s="19">
        <f t="shared" si="160"/>
        <v>0</v>
      </c>
      <c r="O204" s="43">
        <f t="shared" ref="O204" si="161">+O205</f>
        <v>0</v>
      </c>
    </row>
    <row r="205" spans="1:15" ht="12.75" x14ac:dyDescent="0.2">
      <c r="A205" s="270">
        <v>2</v>
      </c>
      <c r="B205" s="264">
        <v>3</v>
      </c>
      <c r="C205" s="264">
        <v>5</v>
      </c>
      <c r="D205" s="264">
        <v>3</v>
      </c>
      <c r="E205" s="264" t="s">
        <v>181</v>
      </c>
      <c r="F205" s="265" t="s">
        <v>124</v>
      </c>
      <c r="G205" s="17"/>
      <c r="H205" s="17"/>
      <c r="I205" s="17"/>
      <c r="J205" s="17"/>
      <c r="K205" s="17"/>
      <c r="L205" s="17"/>
      <c r="M205" s="17"/>
      <c r="N205" s="281">
        <f>SUBTOTAL(9,G205:M205)</f>
        <v>0</v>
      </c>
      <c r="O205" s="284">
        <f t="shared" si="159"/>
        <v>0</v>
      </c>
    </row>
    <row r="206" spans="1:15" ht="12.75" x14ac:dyDescent="0.2">
      <c r="A206" s="260">
        <v>2</v>
      </c>
      <c r="B206" s="261">
        <v>3</v>
      </c>
      <c r="C206" s="261">
        <v>5</v>
      </c>
      <c r="D206" s="261">
        <v>4</v>
      </c>
      <c r="E206" s="261"/>
      <c r="F206" s="269" t="s">
        <v>978</v>
      </c>
      <c r="G206" s="19">
        <f t="shared" ref="G206:N206" si="162">+G207</f>
        <v>0</v>
      </c>
      <c r="H206" s="19">
        <f t="shared" si="162"/>
        <v>0</v>
      </c>
      <c r="I206" s="19">
        <f t="shared" si="162"/>
        <v>0</v>
      </c>
      <c r="J206" s="19">
        <f t="shared" si="162"/>
        <v>0</v>
      </c>
      <c r="K206" s="19">
        <f t="shared" si="162"/>
        <v>0</v>
      </c>
      <c r="L206" s="19">
        <f t="shared" si="162"/>
        <v>0</v>
      </c>
      <c r="M206" s="19">
        <f t="shared" si="162"/>
        <v>0</v>
      </c>
      <c r="N206" s="19">
        <f t="shared" si="162"/>
        <v>0</v>
      </c>
      <c r="O206" s="43">
        <f t="shared" ref="O206" si="163">+O207</f>
        <v>0</v>
      </c>
    </row>
    <row r="207" spans="1:15" ht="12.75" x14ac:dyDescent="0.2">
      <c r="A207" s="270">
        <v>2</v>
      </c>
      <c r="B207" s="264">
        <v>3</v>
      </c>
      <c r="C207" s="264">
        <v>5</v>
      </c>
      <c r="D207" s="264">
        <v>4</v>
      </c>
      <c r="E207" s="264" t="s">
        <v>181</v>
      </c>
      <c r="F207" s="265" t="s">
        <v>978</v>
      </c>
      <c r="G207" s="17"/>
      <c r="H207" s="17"/>
      <c r="I207" s="17"/>
      <c r="J207" s="17"/>
      <c r="K207" s="17"/>
      <c r="L207" s="17"/>
      <c r="M207" s="17"/>
      <c r="N207" s="281">
        <f t="shared" ref="N207" si="164">SUBTOTAL(9,G207:M207)</f>
        <v>0</v>
      </c>
      <c r="O207" s="284">
        <f t="shared" si="159"/>
        <v>0</v>
      </c>
    </row>
    <row r="208" spans="1:15" ht="12.75" x14ac:dyDescent="0.2">
      <c r="A208" s="260">
        <v>2</v>
      </c>
      <c r="B208" s="261">
        <v>3</v>
      </c>
      <c r="C208" s="261">
        <v>5</v>
      </c>
      <c r="D208" s="261">
        <v>5</v>
      </c>
      <c r="E208" s="261"/>
      <c r="F208" s="269" t="s">
        <v>224</v>
      </c>
      <c r="G208" s="19">
        <f t="shared" ref="G208:N208" si="165">+G209</f>
        <v>0</v>
      </c>
      <c r="H208" s="19">
        <f t="shared" si="165"/>
        <v>0</v>
      </c>
      <c r="I208" s="19">
        <f t="shared" si="165"/>
        <v>0</v>
      </c>
      <c r="J208" s="19">
        <f t="shared" si="165"/>
        <v>0</v>
      </c>
      <c r="K208" s="19">
        <f t="shared" si="165"/>
        <v>0</v>
      </c>
      <c r="L208" s="19">
        <f t="shared" si="165"/>
        <v>0</v>
      </c>
      <c r="M208" s="19">
        <f t="shared" si="165"/>
        <v>0</v>
      </c>
      <c r="N208" s="19">
        <f t="shared" si="165"/>
        <v>0</v>
      </c>
      <c r="O208" s="43">
        <f t="shared" ref="O208" si="166">+O209</f>
        <v>0</v>
      </c>
    </row>
    <row r="209" spans="1:15" ht="12.75" x14ac:dyDescent="0.2">
      <c r="A209" s="270">
        <v>2</v>
      </c>
      <c r="B209" s="264">
        <v>3</v>
      </c>
      <c r="C209" s="264">
        <v>5</v>
      </c>
      <c r="D209" s="264">
        <v>5</v>
      </c>
      <c r="E209" s="264" t="s">
        <v>181</v>
      </c>
      <c r="F209" s="265" t="s">
        <v>126</v>
      </c>
      <c r="G209" s="17"/>
      <c r="H209" s="17"/>
      <c r="I209" s="17"/>
      <c r="J209" s="17"/>
      <c r="K209" s="17"/>
      <c r="L209" s="17"/>
      <c r="M209" s="17"/>
      <c r="N209" s="281">
        <f>SUBTOTAL(9,G209:M209)</f>
        <v>0</v>
      </c>
      <c r="O209" s="284">
        <f>IFERROR(N209/$N$18*100,"0.00")</f>
        <v>0</v>
      </c>
    </row>
    <row r="210" spans="1:15" ht="12.75" x14ac:dyDescent="0.2">
      <c r="A210" s="257">
        <v>2</v>
      </c>
      <c r="B210" s="258">
        <v>3</v>
      </c>
      <c r="C210" s="258">
        <v>6</v>
      </c>
      <c r="D210" s="258"/>
      <c r="E210" s="258"/>
      <c r="F210" s="259" t="s">
        <v>127</v>
      </c>
      <c r="G210" s="22">
        <f t="shared" ref="G210:N210" si="167">+G211+G215+G219+G223</f>
        <v>249997</v>
      </c>
      <c r="H210" s="22">
        <f t="shared" si="167"/>
        <v>249997</v>
      </c>
      <c r="I210" s="22">
        <f t="shared" si="167"/>
        <v>249997</v>
      </c>
      <c r="J210" s="22">
        <f t="shared" si="167"/>
        <v>249997</v>
      </c>
      <c r="K210" s="22">
        <f t="shared" si="167"/>
        <v>249997</v>
      </c>
      <c r="L210" s="22">
        <f t="shared" si="167"/>
        <v>249997</v>
      </c>
      <c r="M210" s="22">
        <f t="shared" si="167"/>
        <v>250018</v>
      </c>
      <c r="N210" s="22">
        <f t="shared" si="167"/>
        <v>1750000</v>
      </c>
      <c r="O210" s="22">
        <f t="shared" ref="O210" si="168">+O211+O215+O219+O223</f>
        <v>0.1454617917942784</v>
      </c>
    </row>
    <row r="211" spans="1:15" ht="12.75" x14ac:dyDescent="0.2">
      <c r="A211" s="260">
        <v>2</v>
      </c>
      <c r="B211" s="261">
        <v>3</v>
      </c>
      <c r="C211" s="261">
        <v>6</v>
      </c>
      <c r="D211" s="261">
        <v>1</v>
      </c>
      <c r="E211" s="261"/>
      <c r="F211" s="269" t="s">
        <v>128</v>
      </c>
      <c r="G211" s="19">
        <f t="shared" ref="G211:N211" si="169">+G212+G213+G214</f>
        <v>121427</v>
      </c>
      <c r="H211" s="19">
        <f t="shared" si="169"/>
        <v>121427</v>
      </c>
      <c r="I211" s="19">
        <f t="shared" si="169"/>
        <v>121427</v>
      </c>
      <c r="J211" s="19">
        <f t="shared" si="169"/>
        <v>121427</v>
      </c>
      <c r="K211" s="19">
        <f t="shared" si="169"/>
        <v>121427</v>
      </c>
      <c r="L211" s="19">
        <f t="shared" si="169"/>
        <v>121427</v>
      </c>
      <c r="M211" s="19">
        <f t="shared" si="169"/>
        <v>121438</v>
      </c>
      <c r="N211" s="19">
        <f t="shared" si="169"/>
        <v>850000</v>
      </c>
      <c r="O211" s="43">
        <f t="shared" ref="O211" si="170">+O212+O213+O214</f>
        <v>7.065287030007808E-2</v>
      </c>
    </row>
    <row r="212" spans="1:15" ht="12.75" x14ac:dyDescent="0.2">
      <c r="A212" s="270">
        <v>2</v>
      </c>
      <c r="B212" s="264">
        <v>3</v>
      </c>
      <c r="C212" s="264">
        <v>6</v>
      </c>
      <c r="D212" s="264">
        <v>1</v>
      </c>
      <c r="E212" s="264" t="s">
        <v>181</v>
      </c>
      <c r="F212" s="265" t="s">
        <v>129</v>
      </c>
      <c r="G212" s="17">
        <v>71428</v>
      </c>
      <c r="H212" s="17">
        <v>71428</v>
      </c>
      <c r="I212" s="17">
        <v>71428</v>
      </c>
      <c r="J212" s="17">
        <v>71428</v>
      </c>
      <c r="K212" s="17">
        <v>71428</v>
      </c>
      <c r="L212" s="17">
        <v>71428</v>
      </c>
      <c r="M212" s="17">
        <v>71432</v>
      </c>
      <c r="N212" s="281">
        <f>SUBTOTAL(9,G212:M212)</f>
        <v>500000</v>
      </c>
      <c r="O212" s="283">
        <f>IFERROR(N212/$N$18*100,"0.00")</f>
        <v>4.15605119412224E-2</v>
      </c>
    </row>
    <row r="213" spans="1:15" ht="12.75" x14ac:dyDescent="0.2">
      <c r="A213" s="270">
        <v>2</v>
      </c>
      <c r="B213" s="264">
        <v>3</v>
      </c>
      <c r="C213" s="264">
        <v>6</v>
      </c>
      <c r="D213" s="264">
        <v>1</v>
      </c>
      <c r="E213" s="264" t="s">
        <v>182</v>
      </c>
      <c r="F213" s="265" t="s">
        <v>130</v>
      </c>
      <c r="G213" s="17">
        <v>35714</v>
      </c>
      <c r="H213" s="17">
        <v>35714</v>
      </c>
      <c r="I213" s="17">
        <v>35714</v>
      </c>
      <c r="J213" s="17">
        <v>35714</v>
      </c>
      <c r="K213" s="17">
        <v>35714</v>
      </c>
      <c r="L213" s="17">
        <v>35714</v>
      </c>
      <c r="M213" s="17">
        <v>35716</v>
      </c>
      <c r="N213" s="281">
        <f>SUBTOTAL(9,G213:M213)</f>
        <v>250000</v>
      </c>
      <c r="O213" s="283">
        <f t="shared" ref="O213:O214" si="171">IFERROR(N213/$N$18*100,"0.00")</f>
        <v>2.07802559706112E-2</v>
      </c>
    </row>
    <row r="214" spans="1:15" ht="12.75" x14ac:dyDescent="0.2">
      <c r="A214" s="270">
        <v>2</v>
      </c>
      <c r="B214" s="264">
        <v>3</v>
      </c>
      <c r="C214" s="264">
        <v>6</v>
      </c>
      <c r="D214" s="264">
        <v>1</v>
      </c>
      <c r="E214" s="264" t="s">
        <v>184</v>
      </c>
      <c r="F214" s="265" t="s">
        <v>131</v>
      </c>
      <c r="G214" s="17">
        <v>14285</v>
      </c>
      <c r="H214" s="17">
        <v>14285</v>
      </c>
      <c r="I214" s="17">
        <v>14285</v>
      </c>
      <c r="J214" s="17">
        <v>14285</v>
      </c>
      <c r="K214" s="17">
        <v>14285</v>
      </c>
      <c r="L214" s="17">
        <v>14285</v>
      </c>
      <c r="M214" s="17">
        <v>14290</v>
      </c>
      <c r="N214" s="281">
        <f>SUBTOTAL(9,G214:M214)</f>
        <v>100000</v>
      </c>
      <c r="O214" s="283">
        <f t="shared" si="171"/>
        <v>8.31210238824448E-3</v>
      </c>
    </row>
    <row r="215" spans="1:15" ht="12.75" x14ac:dyDescent="0.2">
      <c r="A215" s="260">
        <v>2</v>
      </c>
      <c r="B215" s="261">
        <v>3</v>
      </c>
      <c r="C215" s="261">
        <v>6</v>
      </c>
      <c r="D215" s="261">
        <v>2</v>
      </c>
      <c r="E215" s="261"/>
      <c r="F215" s="269" t="s">
        <v>132</v>
      </c>
      <c r="G215" s="19">
        <f t="shared" ref="G215:N215" si="172">+G216+G217+G218</f>
        <v>28571</v>
      </c>
      <c r="H215" s="19">
        <f t="shared" si="172"/>
        <v>28571</v>
      </c>
      <c r="I215" s="19">
        <f t="shared" si="172"/>
        <v>28571</v>
      </c>
      <c r="J215" s="19">
        <f t="shared" si="172"/>
        <v>28571</v>
      </c>
      <c r="K215" s="19">
        <f t="shared" si="172"/>
        <v>28571</v>
      </c>
      <c r="L215" s="19">
        <f t="shared" si="172"/>
        <v>28571</v>
      </c>
      <c r="M215" s="19">
        <f t="shared" si="172"/>
        <v>28574</v>
      </c>
      <c r="N215" s="19">
        <f t="shared" si="172"/>
        <v>200000</v>
      </c>
      <c r="O215" s="43">
        <f t="shared" ref="O215" si="173">+O216+O217+O218</f>
        <v>1.662420477648896E-2</v>
      </c>
    </row>
    <row r="216" spans="1:15" ht="12.75" x14ac:dyDescent="0.2">
      <c r="A216" s="270">
        <v>2</v>
      </c>
      <c r="B216" s="264">
        <v>3</v>
      </c>
      <c r="C216" s="264">
        <v>6</v>
      </c>
      <c r="D216" s="264">
        <v>2</v>
      </c>
      <c r="E216" s="264" t="s">
        <v>181</v>
      </c>
      <c r="F216" s="265" t="s">
        <v>133</v>
      </c>
      <c r="G216" s="17"/>
      <c r="H216" s="17"/>
      <c r="I216" s="17"/>
      <c r="J216" s="17"/>
      <c r="K216" s="17"/>
      <c r="L216" s="17"/>
      <c r="M216" s="17"/>
      <c r="N216" s="281">
        <f>SUBTOTAL(9,G216:M216)</f>
        <v>0</v>
      </c>
      <c r="O216" s="284">
        <f>IFERROR(N216/$N$18*100,"0.00")</f>
        <v>0</v>
      </c>
    </row>
    <row r="217" spans="1:15" ht="12.75" x14ac:dyDescent="0.2">
      <c r="A217" s="270">
        <v>2</v>
      </c>
      <c r="B217" s="264">
        <v>3</v>
      </c>
      <c r="C217" s="264">
        <v>6</v>
      </c>
      <c r="D217" s="264">
        <v>2</v>
      </c>
      <c r="E217" s="264" t="s">
        <v>182</v>
      </c>
      <c r="F217" s="265" t="s">
        <v>134</v>
      </c>
      <c r="G217" s="17">
        <v>28571</v>
      </c>
      <c r="H217" s="17">
        <v>28571</v>
      </c>
      <c r="I217" s="17">
        <v>28571</v>
      </c>
      <c r="J217" s="17">
        <v>28571</v>
      </c>
      <c r="K217" s="17">
        <v>28571</v>
      </c>
      <c r="L217" s="17">
        <v>28571</v>
      </c>
      <c r="M217" s="17">
        <v>28574</v>
      </c>
      <c r="N217" s="281">
        <f>SUBTOTAL(9,G217:M217)</f>
        <v>200000</v>
      </c>
      <c r="O217" s="284">
        <f>IFERROR(N217/$N$18*100,"0.00")</f>
        <v>1.662420477648896E-2</v>
      </c>
    </row>
    <row r="218" spans="1:15" ht="12.75" x14ac:dyDescent="0.2">
      <c r="A218" s="270">
        <v>2</v>
      </c>
      <c r="B218" s="264">
        <v>3</v>
      </c>
      <c r="C218" s="264">
        <v>6</v>
      </c>
      <c r="D218" s="264">
        <v>2</v>
      </c>
      <c r="E218" s="264" t="s">
        <v>183</v>
      </c>
      <c r="F218" s="265" t="s">
        <v>135</v>
      </c>
      <c r="G218" s="17"/>
      <c r="H218" s="17"/>
      <c r="I218" s="17"/>
      <c r="J218" s="17"/>
      <c r="K218" s="17"/>
      <c r="L218" s="17"/>
      <c r="M218" s="17"/>
      <c r="N218" s="281">
        <f>SUBTOTAL(9,G218:M218)</f>
        <v>0</v>
      </c>
      <c r="O218" s="284">
        <f>IFERROR(N218/$N$18*100,"0.00")</f>
        <v>0</v>
      </c>
    </row>
    <row r="219" spans="1:15" ht="12.75" x14ac:dyDescent="0.2">
      <c r="A219" s="260">
        <v>2</v>
      </c>
      <c r="B219" s="261">
        <v>3</v>
      </c>
      <c r="C219" s="261">
        <v>6</v>
      </c>
      <c r="D219" s="261">
        <v>3</v>
      </c>
      <c r="E219" s="261"/>
      <c r="F219" s="269" t="s">
        <v>136</v>
      </c>
      <c r="G219" s="19">
        <f t="shared" ref="G219:N219" si="174">+G220+G221+G222</f>
        <v>71428</v>
      </c>
      <c r="H219" s="19">
        <f t="shared" si="174"/>
        <v>71428</v>
      </c>
      <c r="I219" s="19">
        <f t="shared" si="174"/>
        <v>71428</v>
      </c>
      <c r="J219" s="19">
        <f t="shared" si="174"/>
        <v>71428</v>
      </c>
      <c r="K219" s="19">
        <f t="shared" si="174"/>
        <v>71428</v>
      </c>
      <c r="L219" s="19">
        <f t="shared" si="174"/>
        <v>71428</v>
      </c>
      <c r="M219" s="19">
        <f t="shared" si="174"/>
        <v>71432</v>
      </c>
      <c r="N219" s="19">
        <f t="shared" si="174"/>
        <v>500000</v>
      </c>
      <c r="O219" s="43">
        <f t="shared" ref="O219" si="175">+O220+O221+O222</f>
        <v>4.15605119412224E-2</v>
      </c>
    </row>
    <row r="220" spans="1:15" ht="12.75" x14ac:dyDescent="0.2">
      <c r="A220" s="270">
        <v>2</v>
      </c>
      <c r="B220" s="264">
        <v>3</v>
      </c>
      <c r="C220" s="264">
        <v>6</v>
      </c>
      <c r="D220" s="264">
        <v>3</v>
      </c>
      <c r="E220" s="264" t="s">
        <v>184</v>
      </c>
      <c r="F220" s="275" t="s">
        <v>137</v>
      </c>
      <c r="G220" s="17">
        <v>71428</v>
      </c>
      <c r="H220" s="17">
        <v>71428</v>
      </c>
      <c r="I220" s="17">
        <v>71428</v>
      </c>
      <c r="J220" s="17">
        <v>71428</v>
      </c>
      <c r="K220" s="17">
        <v>71428</v>
      </c>
      <c r="L220" s="17">
        <v>71428</v>
      </c>
      <c r="M220" s="17">
        <v>71432</v>
      </c>
      <c r="N220" s="281">
        <f>SUBTOTAL(9,G220:M220)</f>
        <v>500000</v>
      </c>
      <c r="O220" s="283">
        <f>IFERROR(N220/$N$18*100,"0.00")</f>
        <v>4.15605119412224E-2</v>
      </c>
    </row>
    <row r="221" spans="1:15" ht="12.75" x14ac:dyDescent="0.2">
      <c r="A221" s="270">
        <v>2</v>
      </c>
      <c r="B221" s="264">
        <v>3</v>
      </c>
      <c r="C221" s="264">
        <v>6</v>
      </c>
      <c r="D221" s="264">
        <v>3</v>
      </c>
      <c r="E221" s="264" t="s">
        <v>187</v>
      </c>
      <c r="F221" s="265" t="s">
        <v>138</v>
      </c>
      <c r="G221" s="17"/>
      <c r="H221" s="17"/>
      <c r="I221" s="17"/>
      <c r="J221" s="17"/>
      <c r="K221" s="17"/>
      <c r="L221" s="17"/>
      <c r="M221" s="17"/>
      <c r="N221" s="281">
        <f>SUBTOTAL(9,G221:M221)</f>
        <v>0</v>
      </c>
      <c r="O221" s="283">
        <f t="shared" ref="O221:O222" si="176">IFERROR(N221/$N$18*100,"0.00")</f>
        <v>0</v>
      </c>
    </row>
    <row r="222" spans="1:15" ht="12.75" x14ac:dyDescent="0.2">
      <c r="A222" s="270">
        <v>2</v>
      </c>
      <c r="B222" s="264">
        <v>3</v>
      </c>
      <c r="C222" s="264">
        <v>6</v>
      </c>
      <c r="D222" s="264">
        <v>3</v>
      </c>
      <c r="E222" s="264" t="s">
        <v>206</v>
      </c>
      <c r="F222" s="265" t="s">
        <v>979</v>
      </c>
      <c r="G222" s="17"/>
      <c r="H222" s="17"/>
      <c r="I222" s="17"/>
      <c r="J222" s="17"/>
      <c r="K222" s="17"/>
      <c r="L222" s="17"/>
      <c r="M222" s="17"/>
      <c r="N222" s="281">
        <f>SUBTOTAL(9,G222:M222)</f>
        <v>0</v>
      </c>
      <c r="O222" s="283">
        <f t="shared" si="176"/>
        <v>0</v>
      </c>
    </row>
    <row r="223" spans="1:15" ht="12.75" x14ac:dyDescent="0.2">
      <c r="A223" s="260">
        <v>2</v>
      </c>
      <c r="B223" s="261">
        <v>3</v>
      </c>
      <c r="C223" s="261">
        <v>6</v>
      </c>
      <c r="D223" s="261">
        <v>4</v>
      </c>
      <c r="E223" s="261"/>
      <c r="F223" s="269" t="s">
        <v>18</v>
      </c>
      <c r="G223" s="19">
        <f t="shared" ref="G223:N223" si="177">+G224</f>
        <v>28571</v>
      </c>
      <c r="H223" s="19">
        <f t="shared" si="177"/>
        <v>28571</v>
      </c>
      <c r="I223" s="19">
        <f t="shared" si="177"/>
        <v>28571</v>
      </c>
      <c r="J223" s="19">
        <f t="shared" si="177"/>
        <v>28571</v>
      </c>
      <c r="K223" s="19">
        <f t="shared" si="177"/>
        <v>28571</v>
      </c>
      <c r="L223" s="19">
        <f t="shared" si="177"/>
        <v>28571</v>
      </c>
      <c r="M223" s="19">
        <f t="shared" si="177"/>
        <v>28574</v>
      </c>
      <c r="N223" s="19">
        <f t="shared" si="177"/>
        <v>200000</v>
      </c>
      <c r="O223" s="44">
        <f t="shared" ref="O223" si="178">+O224</f>
        <v>1.662420477648896E-2</v>
      </c>
    </row>
    <row r="224" spans="1:15" ht="12.75" x14ac:dyDescent="0.2">
      <c r="A224" s="270">
        <v>2</v>
      </c>
      <c r="B224" s="264">
        <v>3</v>
      </c>
      <c r="C224" s="264">
        <v>6</v>
      </c>
      <c r="D224" s="264">
        <v>4</v>
      </c>
      <c r="E224" s="264" t="s">
        <v>184</v>
      </c>
      <c r="F224" s="265" t="s">
        <v>139</v>
      </c>
      <c r="G224" s="17">
        <v>28571</v>
      </c>
      <c r="H224" s="17">
        <v>28571</v>
      </c>
      <c r="I224" s="17">
        <v>28571</v>
      </c>
      <c r="J224" s="17">
        <v>28571</v>
      </c>
      <c r="K224" s="17">
        <v>28571</v>
      </c>
      <c r="L224" s="17">
        <v>28571</v>
      </c>
      <c r="M224" s="17">
        <v>28574</v>
      </c>
      <c r="N224" s="281">
        <f>SUBTOTAL(9,G224:M224)</f>
        <v>200000</v>
      </c>
      <c r="O224" s="284">
        <f>IFERROR(N224/$N$18*100,"0.00")</f>
        <v>1.662420477648896E-2</v>
      </c>
    </row>
    <row r="225" spans="1:15" ht="12.75" x14ac:dyDescent="0.2">
      <c r="A225" s="257">
        <v>2</v>
      </c>
      <c r="B225" s="258">
        <v>3</v>
      </c>
      <c r="C225" s="258">
        <v>7</v>
      </c>
      <c r="D225" s="258"/>
      <c r="E225" s="258"/>
      <c r="F225" s="259" t="s">
        <v>225</v>
      </c>
      <c r="G225" s="22">
        <f t="shared" ref="G225:N225" si="179">+G226+G233</f>
        <v>495714</v>
      </c>
      <c r="H225" s="22">
        <f t="shared" si="179"/>
        <v>495713</v>
      </c>
      <c r="I225" s="22">
        <f t="shared" si="179"/>
        <v>495717</v>
      </c>
      <c r="J225" s="22">
        <f t="shared" si="179"/>
        <v>495713</v>
      </c>
      <c r="K225" s="22">
        <f t="shared" si="179"/>
        <v>495713</v>
      </c>
      <c r="L225" s="22">
        <f t="shared" si="179"/>
        <v>495713</v>
      </c>
      <c r="M225" s="22">
        <f t="shared" si="179"/>
        <v>1225717</v>
      </c>
      <c r="N225" s="22">
        <f t="shared" si="179"/>
        <v>4200000</v>
      </c>
      <c r="O225" s="22">
        <f t="shared" ref="O225" si="180">+O226+O233</f>
        <v>0.34910830030626816</v>
      </c>
    </row>
    <row r="226" spans="1:15" ht="12.75" x14ac:dyDescent="0.2">
      <c r="A226" s="260">
        <v>2</v>
      </c>
      <c r="B226" s="261">
        <v>3</v>
      </c>
      <c r="C226" s="261">
        <v>7</v>
      </c>
      <c r="D226" s="261">
        <v>1</v>
      </c>
      <c r="E226" s="261"/>
      <c r="F226" s="269" t="s">
        <v>140</v>
      </c>
      <c r="G226" s="19">
        <f t="shared" ref="G226:N226" si="181">+G227+G228+G229+G230+G231+G232</f>
        <v>281428</v>
      </c>
      <c r="H226" s="19">
        <f t="shared" si="181"/>
        <v>281428</v>
      </c>
      <c r="I226" s="19">
        <f t="shared" si="181"/>
        <v>281428</v>
      </c>
      <c r="J226" s="19">
        <f t="shared" si="181"/>
        <v>281428</v>
      </c>
      <c r="K226" s="19">
        <f t="shared" si="181"/>
        <v>281428</v>
      </c>
      <c r="L226" s="19">
        <f t="shared" si="181"/>
        <v>281428</v>
      </c>
      <c r="M226" s="19">
        <f t="shared" si="181"/>
        <v>1011432</v>
      </c>
      <c r="N226" s="19">
        <f t="shared" si="181"/>
        <v>2700000</v>
      </c>
      <c r="O226" s="44">
        <f t="shared" ref="O226" si="182">+O227+O228+O229+O230+O231+O232</f>
        <v>0.22442676448260096</v>
      </c>
    </row>
    <row r="227" spans="1:15" ht="12.75" x14ac:dyDescent="0.2">
      <c r="A227" s="270">
        <v>2</v>
      </c>
      <c r="B227" s="264">
        <v>3</v>
      </c>
      <c r="C227" s="264">
        <v>7</v>
      </c>
      <c r="D227" s="264">
        <v>1</v>
      </c>
      <c r="E227" s="264" t="s">
        <v>181</v>
      </c>
      <c r="F227" s="265" t="s">
        <v>141</v>
      </c>
      <c r="G227" s="17">
        <v>110000</v>
      </c>
      <c r="H227" s="17">
        <v>110000</v>
      </c>
      <c r="I227" s="17">
        <v>110000</v>
      </c>
      <c r="J227" s="17">
        <v>110000</v>
      </c>
      <c r="K227" s="17">
        <v>110000</v>
      </c>
      <c r="L227" s="17">
        <v>110000</v>
      </c>
      <c r="M227" s="17">
        <v>840000</v>
      </c>
      <c r="N227" s="281">
        <f t="shared" ref="N227:N232" si="183">SUBTOTAL(9,G227:M227)</f>
        <v>1500000</v>
      </c>
      <c r="O227" s="284">
        <f>IFERROR(N227/$N$18*100,"0.00")</f>
        <v>0.1246815358236672</v>
      </c>
    </row>
    <row r="228" spans="1:15" ht="12.75" x14ac:dyDescent="0.2">
      <c r="A228" s="270">
        <v>2</v>
      </c>
      <c r="B228" s="264">
        <v>3</v>
      </c>
      <c r="C228" s="264">
        <v>7</v>
      </c>
      <c r="D228" s="264">
        <v>1</v>
      </c>
      <c r="E228" s="264" t="s">
        <v>182</v>
      </c>
      <c r="F228" s="265" t="s">
        <v>142</v>
      </c>
      <c r="G228" s="17">
        <v>71428</v>
      </c>
      <c r="H228" s="17">
        <v>71428</v>
      </c>
      <c r="I228" s="17">
        <v>71428</v>
      </c>
      <c r="J228" s="17">
        <v>71428</v>
      </c>
      <c r="K228" s="17">
        <v>71428</v>
      </c>
      <c r="L228" s="17">
        <v>71428</v>
      </c>
      <c r="M228" s="17">
        <v>71432</v>
      </c>
      <c r="N228" s="281">
        <f t="shared" si="183"/>
        <v>500000</v>
      </c>
      <c r="O228" s="284">
        <f t="shared" ref="O228:O237" si="184">IFERROR(N228/$N$18*100,"0.00")</f>
        <v>4.15605119412224E-2</v>
      </c>
    </row>
    <row r="229" spans="1:15" ht="12.75" x14ac:dyDescent="0.2">
      <c r="A229" s="270">
        <v>2</v>
      </c>
      <c r="B229" s="264">
        <v>3</v>
      </c>
      <c r="C229" s="264">
        <v>7</v>
      </c>
      <c r="D229" s="264">
        <v>1</v>
      </c>
      <c r="E229" s="264" t="s">
        <v>183</v>
      </c>
      <c r="F229" s="265" t="s">
        <v>143</v>
      </c>
      <c r="G229" s="17"/>
      <c r="H229" s="17"/>
      <c r="I229" s="17"/>
      <c r="J229" s="17"/>
      <c r="K229" s="17"/>
      <c r="L229" s="17"/>
      <c r="M229" s="17"/>
      <c r="N229" s="281">
        <f t="shared" si="183"/>
        <v>0</v>
      </c>
      <c r="O229" s="284">
        <f t="shared" si="184"/>
        <v>0</v>
      </c>
    </row>
    <row r="230" spans="1:15" ht="12.75" x14ac:dyDescent="0.2">
      <c r="A230" s="270">
        <v>2</v>
      </c>
      <c r="B230" s="264">
        <v>3</v>
      </c>
      <c r="C230" s="264">
        <v>7</v>
      </c>
      <c r="D230" s="264">
        <v>1</v>
      </c>
      <c r="E230" s="264" t="s">
        <v>184</v>
      </c>
      <c r="F230" s="265" t="s">
        <v>144</v>
      </c>
      <c r="G230" s="17">
        <v>100000</v>
      </c>
      <c r="H230" s="17">
        <v>100000</v>
      </c>
      <c r="I230" s="17">
        <v>100000</v>
      </c>
      <c r="J230" s="17">
        <v>100000</v>
      </c>
      <c r="K230" s="17">
        <v>100000</v>
      </c>
      <c r="L230" s="17">
        <v>100000</v>
      </c>
      <c r="M230" s="17">
        <v>100000</v>
      </c>
      <c r="N230" s="281">
        <f t="shared" si="183"/>
        <v>700000</v>
      </c>
      <c r="O230" s="284">
        <f t="shared" si="184"/>
        <v>5.8184716717711353E-2</v>
      </c>
    </row>
    <row r="231" spans="1:15" ht="12.75" x14ac:dyDescent="0.2">
      <c r="A231" s="270">
        <v>2</v>
      </c>
      <c r="B231" s="264">
        <v>3</v>
      </c>
      <c r="C231" s="264">
        <v>7</v>
      </c>
      <c r="D231" s="264">
        <v>1</v>
      </c>
      <c r="E231" s="264" t="s">
        <v>187</v>
      </c>
      <c r="F231" s="265" t="s">
        <v>145</v>
      </c>
      <c r="G231" s="17"/>
      <c r="H231" s="17"/>
      <c r="I231" s="17"/>
      <c r="J231" s="17"/>
      <c r="K231" s="17"/>
      <c r="L231" s="17"/>
      <c r="M231" s="17"/>
      <c r="N231" s="281">
        <f t="shared" si="183"/>
        <v>0</v>
      </c>
      <c r="O231" s="284">
        <f t="shared" si="184"/>
        <v>0</v>
      </c>
    </row>
    <row r="232" spans="1:15" ht="12.75" x14ac:dyDescent="0.2">
      <c r="A232" s="270">
        <v>2</v>
      </c>
      <c r="B232" s="264">
        <v>3</v>
      </c>
      <c r="C232" s="264">
        <v>7</v>
      </c>
      <c r="D232" s="264">
        <v>1</v>
      </c>
      <c r="E232" s="264" t="s">
        <v>206</v>
      </c>
      <c r="F232" s="265" t="s">
        <v>146</v>
      </c>
      <c r="G232" s="17"/>
      <c r="H232" s="17"/>
      <c r="I232" s="17"/>
      <c r="J232" s="17"/>
      <c r="K232" s="17"/>
      <c r="L232" s="17"/>
      <c r="M232" s="17"/>
      <c r="N232" s="281">
        <f t="shared" si="183"/>
        <v>0</v>
      </c>
      <c r="O232" s="284">
        <f t="shared" si="184"/>
        <v>0</v>
      </c>
    </row>
    <row r="233" spans="1:15" ht="12.75" x14ac:dyDescent="0.2">
      <c r="A233" s="260">
        <v>2</v>
      </c>
      <c r="B233" s="261">
        <v>3</v>
      </c>
      <c r="C233" s="261">
        <v>7</v>
      </c>
      <c r="D233" s="261">
        <v>2</v>
      </c>
      <c r="E233" s="261"/>
      <c r="F233" s="269" t="s">
        <v>147</v>
      </c>
      <c r="G233" s="19">
        <f t="shared" ref="G233:N233" si="185">+G234+G235+G236+G237</f>
        <v>214286</v>
      </c>
      <c r="H233" s="19">
        <f t="shared" si="185"/>
        <v>214285</v>
      </c>
      <c r="I233" s="19">
        <f t="shared" si="185"/>
        <v>214289</v>
      </c>
      <c r="J233" s="19">
        <f t="shared" si="185"/>
        <v>214285</v>
      </c>
      <c r="K233" s="19">
        <f t="shared" si="185"/>
        <v>214285</v>
      </c>
      <c r="L233" s="19">
        <f t="shared" si="185"/>
        <v>214285</v>
      </c>
      <c r="M233" s="19">
        <f t="shared" si="185"/>
        <v>214285</v>
      </c>
      <c r="N233" s="19">
        <f t="shared" si="185"/>
        <v>1500000</v>
      </c>
      <c r="O233" s="44">
        <f t="shared" ref="O233" si="186">+O234+O235+O236+O237</f>
        <v>0.1246815358236672</v>
      </c>
    </row>
    <row r="234" spans="1:15" ht="12.75" x14ac:dyDescent="0.2">
      <c r="A234" s="263">
        <v>2</v>
      </c>
      <c r="B234" s="264">
        <v>3</v>
      </c>
      <c r="C234" s="264">
        <v>7</v>
      </c>
      <c r="D234" s="264">
        <v>2</v>
      </c>
      <c r="E234" s="264" t="s">
        <v>182</v>
      </c>
      <c r="F234" s="265" t="s">
        <v>148</v>
      </c>
      <c r="G234" s="17"/>
      <c r="H234" s="17"/>
      <c r="I234" s="17"/>
      <c r="J234" s="17"/>
      <c r="K234" s="17"/>
      <c r="L234" s="17"/>
      <c r="M234" s="17"/>
      <c r="N234" s="281">
        <f>SUBTOTAL(9,G234:M234)</f>
        <v>0</v>
      </c>
      <c r="O234" s="284">
        <f t="shared" si="184"/>
        <v>0</v>
      </c>
    </row>
    <row r="235" spans="1:15" ht="12.75" x14ac:dyDescent="0.2">
      <c r="A235" s="263">
        <v>2</v>
      </c>
      <c r="B235" s="264">
        <v>3</v>
      </c>
      <c r="C235" s="264">
        <v>7</v>
      </c>
      <c r="D235" s="264">
        <v>2</v>
      </c>
      <c r="E235" s="264" t="s">
        <v>183</v>
      </c>
      <c r="F235" s="265" t="s">
        <v>149</v>
      </c>
      <c r="G235" s="17"/>
      <c r="H235" s="17"/>
      <c r="I235" s="17"/>
      <c r="J235" s="17"/>
      <c r="K235" s="17"/>
      <c r="L235" s="17"/>
      <c r="M235" s="17"/>
      <c r="N235" s="281">
        <f>SUBTOTAL(9,G235:M235)</f>
        <v>0</v>
      </c>
      <c r="O235" s="284">
        <f t="shared" si="184"/>
        <v>0</v>
      </c>
    </row>
    <row r="236" spans="1:15" ht="12.75" x14ac:dyDescent="0.2">
      <c r="A236" s="263">
        <v>2</v>
      </c>
      <c r="B236" s="264">
        <v>3</v>
      </c>
      <c r="C236" s="264">
        <v>7</v>
      </c>
      <c r="D236" s="264">
        <v>2</v>
      </c>
      <c r="E236" s="264" t="s">
        <v>187</v>
      </c>
      <c r="F236" s="265" t="s">
        <v>150</v>
      </c>
      <c r="G236" s="17"/>
      <c r="H236" s="17"/>
      <c r="I236" s="17"/>
      <c r="J236" s="17"/>
      <c r="K236" s="17"/>
      <c r="L236" s="17"/>
      <c r="M236" s="17"/>
      <c r="N236" s="281">
        <f>SUBTOTAL(9,G236:M236)</f>
        <v>0</v>
      </c>
      <c r="O236" s="284">
        <f t="shared" si="184"/>
        <v>0</v>
      </c>
    </row>
    <row r="237" spans="1:15" ht="12.75" x14ac:dyDescent="0.2">
      <c r="A237" s="275">
        <v>2</v>
      </c>
      <c r="B237" s="276">
        <v>3</v>
      </c>
      <c r="C237" s="276">
        <v>7</v>
      </c>
      <c r="D237" s="276">
        <v>2</v>
      </c>
      <c r="E237" s="276" t="s">
        <v>206</v>
      </c>
      <c r="F237" s="266" t="s">
        <v>226</v>
      </c>
      <c r="G237" s="17">
        <v>214286</v>
      </c>
      <c r="H237" s="17">
        <v>214285</v>
      </c>
      <c r="I237" s="17">
        <v>214289</v>
      </c>
      <c r="J237" s="17">
        <v>214285</v>
      </c>
      <c r="K237" s="17">
        <v>214285</v>
      </c>
      <c r="L237" s="17">
        <v>214285</v>
      </c>
      <c r="M237" s="17">
        <v>214285</v>
      </c>
      <c r="N237" s="281">
        <f>SUBTOTAL(9,G237:M237)</f>
        <v>1500000</v>
      </c>
      <c r="O237" s="284">
        <f t="shared" si="184"/>
        <v>0.1246815358236672</v>
      </c>
    </row>
    <row r="238" spans="1:15" ht="12.75" x14ac:dyDescent="0.2">
      <c r="A238" s="257">
        <v>2</v>
      </c>
      <c r="B238" s="258">
        <v>3</v>
      </c>
      <c r="C238" s="258">
        <v>9</v>
      </c>
      <c r="D238" s="258"/>
      <c r="E238" s="258"/>
      <c r="F238" s="259" t="s">
        <v>19</v>
      </c>
      <c r="G238" s="22">
        <f t="shared" ref="G238:N238" si="187">+G239+G242+G245+G247+G249+G251+G253</f>
        <v>9186427</v>
      </c>
      <c r="H238" s="22">
        <f t="shared" si="187"/>
        <v>9186427</v>
      </c>
      <c r="I238" s="22">
        <f t="shared" si="187"/>
        <v>9186427</v>
      </c>
      <c r="J238" s="22">
        <f t="shared" si="187"/>
        <v>15900713</v>
      </c>
      <c r="K238" s="22">
        <f t="shared" si="187"/>
        <v>9186427</v>
      </c>
      <c r="L238" s="22">
        <f t="shared" si="187"/>
        <v>9186426</v>
      </c>
      <c r="M238" s="22">
        <f t="shared" si="187"/>
        <v>2467154</v>
      </c>
      <c r="N238" s="22">
        <f t="shared" si="187"/>
        <v>64300001</v>
      </c>
      <c r="O238" s="22">
        <f t="shared" ref="O238" si="188">+O239+O242+O245+O247+O249+O251+O253</f>
        <v>5.344681918762225</v>
      </c>
    </row>
    <row r="239" spans="1:15" ht="12.75" x14ac:dyDescent="0.2">
      <c r="A239" s="260">
        <v>2</v>
      </c>
      <c r="B239" s="261">
        <v>3</v>
      </c>
      <c r="C239" s="261">
        <v>9</v>
      </c>
      <c r="D239" s="261">
        <v>1</v>
      </c>
      <c r="E239" s="261"/>
      <c r="F239" s="269" t="s">
        <v>980</v>
      </c>
      <c r="G239" s="19">
        <f t="shared" ref="G239:N239" si="189">+G240+G241</f>
        <v>1142856</v>
      </c>
      <c r="H239" s="19">
        <f t="shared" si="189"/>
        <v>1142856</v>
      </c>
      <c r="I239" s="19">
        <f t="shared" si="189"/>
        <v>1142856</v>
      </c>
      <c r="J239" s="19">
        <f t="shared" si="189"/>
        <v>1142856</v>
      </c>
      <c r="K239" s="19">
        <f t="shared" si="189"/>
        <v>1142856</v>
      </c>
      <c r="L239" s="19">
        <f t="shared" si="189"/>
        <v>1142856</v>
      </c>
      <c r="M239" s="19">
        <f t="shared" si="189"/>
        <v>1142864</v>
      </c>
      <c r="N239" s="19">
        <f t="shared" si="189"/>
        <v>8000000</v>
      </c>
      <c r="O239" s="44">
        <f t="shared" ref="O239" si="190">+O240+O241</f>
        <v>0.6649681910595584</v>
      </c>
    </row>
    <row r="240" spans="1:15" ht="12.75" x14ac:dyDescent="0.2">
      <c r="A240" s="270">
        <v>2</v>
      </c>
      <c r="B240" s="264">
        <v>3</v>
      </c>
      <c r="C240" s="264">
        <v>9</v>
      </c>
      <c r="D240" s="264">
        <v>1</v>
      </c>
      <c r="E240" s="264" t="s">
        <v>181</v>
      </c>
      <c r="F240" s="265" t="s">
        <v>151</v>
      </c>
      <c r="G240" s="281">
        <v>714285</v>
      </c>
      <c r="H240" s="281">
        <v>714285</v>
      </c>
      <c r="I240" s="281">
        <v>714285</v>
      </c>
      <c r="J240" s="281">
        <v>714285</v>
      </c>
      <c r="K240" s="281">
        <v>714285</v>
      </c>
      <c r="L240" s="281">
        <v>714285</v>
      </c>
      <c r="M240" s="281">
        <v>714290</v>
      </c>
      <c r="N240" s="281">
        <f>SUBTOTAL(9,G240:M240)</f>
        <v>5000000</v>
      </c>
      <c r="O240" s="284">
        <f t="shared" ref="O240:O244" si="191">IFERROR(N240/$N$18*100,"0.00")</f>
        <v>0.415605119412224</v>
      </c>
    </row>
    <row r="241" spans="1:15" ht="12.75" x14ac:dyDescent="0.2">
      <c r="A241" s="270">
        <v>2</v>
      </c>
      <c r="B241" s="264">
        <v>3</v>
      </c>
      <c r="C241" s="264">
        <v>9</v>
      </c>
      <c r="D241" s="264">
        <v>1</v>
      </c>
      <c r="E241" s="264" t="s">
        <v>182</v>
      </c>
      <c r="F241" s="265" t="s">
        <v>981</v>
      </c>
      <c r="G241" s="281">
        <v>428571</v>
      </c>
      <c r="H241" s="281">
        <v>428571</v>
      </c>
      <c r="I241" s="281">
        <v>428571</v>
      </c>
      <c r="J241" s="281">
        <v>428571</v>
      </c>
      <c r="K241" s="281">
        <v>428571</v>
      </c>
      <c r="L241" s="281">
        <v>428571</v>
      </c>
      <c r="M241" s="281">
        <v>428574</v>
      </c>
      <c r="N241" s="281">
        <f>SUBTOTAL(9,G241:M241)</f>
        <v>3000000</v>
      </c>
      <c r="O241" s="284">
        <f t="shared" si="191"/>
        <v>0.2493630716473344</v>
      </c>
    </row>
    <row r="242" spans="1:15" ht="12.75" x14ac:dyDescent="0.2">
      <c r="A242" s="260">
        <v>2</v>
      </c>
      <c r="B242" s="261">
        <v>3</v>
      </c>
      <c r="C242" s="261">
        <v>9</v>
      </c>
      <c r="D242" s="261">
        <v>2</v>
      </c>
      <c r="E242" s="261"/>
      <c r="F242" s="269" t="s">
        <v>982</v>
      </c>
      <c r="G242" s="19">
        <f t="shared" ref="G242:N242" si="192">+G243+G244</f>
        <v>500000</v>
      </c>
      <c r="H242" s="19">
        <f t="shared" si="192"/>
        <v>500000</v>
      </c>
      <c r="I242" s="19">
        <f t="shared" si="192"/>
        <v>500000</v>
      </c>
      <c r="J242" s="19">
        <f t="shared" si="192"/>
        <v>500000</v>
      </c>
      <c r="K242" s="19">
        <f t="shared" si="192"/>
        <v>500000</v>
      </c>
      <c r="L242" s="19">
        <f t="shared" si="192"/>
        <v>500000</v>
      </c>
      <c r="M242" s="19">
        <f t="shared" si="192"/>
        <v>500000</v>
      </c>
      <c r="N242" s="19">
        <f t="shared" si="192"/>
        <v>3500000</v>
      </c>
      <c r="O242" s="44">
        <f t="shared" ref="O242" si="193">+O243+O244</f>
        <v>0.2909235835885568</v>
      </c>
    </row>
    <row r="243" spans="1:15" ht="12.75" x14ac:dyDescent="0.2">
      <c r="A243" s="270">
        <v>2</v>
      </c>
      <c r="B243" s="264">
        <v>3</v>
      </c>
      <c r="C243" s="264">
        <v>9</v>
      </c>
      <c r="D243" s="264">
        <v>2</v>
      </c>
      <c r="E243" s="264" t="s">
        <v>181</v>
      </c>
      <c r="F243" s="265" t="s">
        <v>983</v>
      </c>
      <c r="G243" s="17">
        <v>500000</v>
      </c>
      <c r="H243" s="17">
        <v>500000</v>
      </c>
      <c r="I243" s="17">
        <v>500000</v>
      </c>
      <c r="J243" s="17">
        <v>500000</v>
      </c>
      <c r="K243" s="17">
        <v>500000</v>
      </c>
      <c r="L243" s="17">
        <v>500000</v>
      </c>
      <c r="M243" s="17">
        <v>500000</v>
      </c>
      <c r="N243" s="281">
        <f>SUBTOTAL(9,G243:M243)</f>
        <v>3500000</v>
      </c>
      <c r="O243" s="284">
        <f t="shared" si="191"/>
        <v>0.2909235835885568</v>
      </c>
    </row>
    <row r="244" spans="1:15" ht="12.75" x14ac:dyDescent="0.2">
      <c r="A244" s="270">
        <v>2</v>
      </c>
      <c r="B244" s="264">
        <v>3</v>
      </c>
      <c r="C244" s="264">
        <v>9</v>
      </c>
      <c r="D244" s="264">
        <v>2</v>
      </c>
      <c r="E244" s="264" t="s">
        <v>182</v>
      </c>
      <c r="F244" s="265" t="s">
        <v>984</v>
      </c>
      <c r="G244" s="17"/>
      <c r="H244" s="17"/>
      <c r="I244" s="17"/>
      <c r="J244" s="17"/>
      <c r="K244" s="17"/>
      <c r="L244" s="17"/>
      <c r="M244" s="17"/>
      <c r="N244" s="281">
        <f>SUBTOTAL(9,G244:M244)</f>
        <v>0</v>
      </c>
      <c r="O244" s="284">
        <f t="shared" si="191"/>
        <v>0</v>
      </c>
    </row>
    <row r="245" spans="1:15" ht="12.75" x14ac:dyDescent="0.2">
      <c r="A245" s="260">
        <v>2</v>
      </c>
      <c r="B245" s="261">
        <v>3</v>
      </c>
      <c r="C245" s="261">
        <v>9</v>
      </c>
      <c r="D245" s="261">
        <v>3</v>
      </c>
      <c r="E245" s="261"/>
      <c r="F245" s="269" t="s">
        <v>985</v>
      </c>
      <c r="G245" s="19">
        <f t="shared" ref="G245:N245" si="194">+G246</f>
        <v>6714286</v>
      </c>
      <c r="H245" s="19">
        <f t="shared" si="194"/>
        <v>6714286</v>
      </c>
      <c r="I245" s="19">
        <f t="shared" si="194"/>
        <v>6714286</v>
      </c>
      <c r="J245" s="19">
        <f t="shared" si="194"/>
        <v>13428572</v>
      </c>
      <c r="K245" s="19">
        <f t="shared" si="194"/>
        <v>6714286</v>
      </c>
      <c r="L245" s="19">
        <f t="shared" si="194"/>
        <v>6714285</v>
      </c>
      <c r="M245" s="19">
        <f t="shared" si="194"/>
        <v>0</v>
      </c>
      <c r="N245" s="19">
        <f t="shared" si="194"/>
        <v>47000001</v>
      </c>
      <c r="O245" s="44">
        <f t="shared" ref="O245" si="195">+O246</f>
        <v>3.9066882055959291</v>
      </c>
    </row>
    <row r="246" spans="1:15" ht="12.75" x14ac:dyDescent="0.2">
      <c r="A246" s="270">
        <v>2</v>
      </c>
      <c r="B246" s="264">
        <v>3</v>
      </c>
      <c r="C246" s="264">
        <v>9</v>
      </c>
      <c r="D246" s="264">
        <v>3</v>
      </c>
      <c r="E246" s="264" t="s">
        <v>181</v>
      </c>
      <c r="F246" s="265" t="s">
        <v>985</v>
      </c>
      <c r="G246" s="17">
        <v>6714286</v>
      </c>
      <c r="H246" s="17">
        <v>6714286</v>
      </c>
      <c r="I246" s="17">
        <v>6714286</v>
      </c>
      <c r="J246" s="17">
        <v>13428572</v>
      </c>
      <c r="K246" s="17">
        <v>6714286</v>
      </c>
      <c r="L246" s="17">
        <v>6714285</v>
      </c>
      <c r="M246" s="17"/>
      <c r="N246" s="281">
        <f>SUBTOTAL(9,G246:M246)</f>
        <v>47000001</v>
      </c>
      <c r="O246" s="284">
        <f>IFERROR(N246/$N$18*100,"0.00")</f>
        <v>3.9066882055959291</v>
      </c>
    </row>
    <row r="247" spans="1:15" ht="12.75" x14ac:dyDescent="0.2">
      <c r="A247" s="260">
        <v>2</v>
      </c>
      <c r="B247" s="261">
        <v>3</v>
      </c>
      <c r="C247" s="261">
        <v>9</v>
      </c>
      <c r="D247" s="261">
        <v>5</v>
      </c>
      <c r="E247" s="261"/>
      <c r="F247" s="269" t="s">
        <v>152</v>
      </c>
      <c r="G247" s="19">
        <f t="shared" ref="G247:N247" si="196">+G248</f>
        <v>0</v>
      </c>
      <c r="H247" s="19">
        <f t="shared" si="196"/>
        <v>0</v>
      </c>
      <c r="I247" s="19">
        <f t="shared" si="196"/>
        <v>0</v>
      </c>
      <c r="J247" s="19">
        <f t="shared" si="196"/>
        <v>0</v>
      </c>
      <c r="K247" s="19">
        <f t="shared" si="196"/>
        <v>0</v>
      </c>
      <c r="L247" s="19">
        <f t="shared" si="196"/>
        <v>0</v>
      </c>
      <c r="M247" s="19">
        <f t="shared" si="196"/>
        <v>0</v>
      </c>
      <c r="N247" s="19">
        <f t="shared" si="196"/>
        <v>0</v>
      </c>
      <c r="O247" s="44">
        <f t="shared" ref="O247" si="197">+O248</f>
        <v>0</v>
      </c>
    </row>
    <row r="248" spans="1:15" ht="12.75" x14ac:dyDescent="0.2">
      <c r="A248" s="270">
        <v>2</v>
      </c>
      <c r="B248" s="264">
        <v>3</v>
      </c>
      <c r="C248" s="264">
        <v>9</v>
      </c>
      <c r="D248" s="264">
        <v>5</v>
      </c>
      <c r="E248" s="264" t="s">
        <v>181</v>
      </c>
      <c r="F248" s="265" t="s">
        <v>152</v>
      </c>
      <c r="G248" s="17"/>
      <c r="H248" s="17"/>
      <c r="I248" s="17"/>
      <c r="J248" s="17"/>
      <c r="K248" s="17"/>
      <c r="L248" s="17"/>
      <c r="M248" s="17"/>
      <c r="N248" s="281">
        <f>SUBTOTAL(9,G248:M248)</f>
        <v>0</v>
      </c>
      <c r="O248" s="284">
        <f>IFERROR(N248/$N$18*100,"0.00")</f>
        <v>0</v>
      </c>
    </row>
    <row r="249" spans="1:15" ht="12.75" x14ac:dyDescent="0.2">
      <c r="A249" s="260">
        <v>2</v>
      </c>
      <c r="B249" s="261">
        <v>3</v>
      </c>
      <c r="C249" s="261">
        <v>9</v>
      </c>
      <c r="D249" s="261">
        <v>6</v>
      </c>
      <c r="E249" s="261"/>
      <c r="F249" s="269" t="s">
        <v>153</v>
      </c>
      <c r="G249" s="19">
        <f t="shared" ref="G249:N249" si="198">+G250</f>
        <v>715000</v>
      </c>
      <c r="H249" s="19">
        <f t="shared" si="198"/>
        <v>715000</v>
      </c>
      <c r="I249" s="19">
        <f t="shared" si="198"/>
        <v>715000</v>
      </c>
      <c r="J249" s="19">
        <f t="shared" si="198"/>
        <v>715000</v>
      </c>
      <c r="K249" s="19">
        <f t="shared" si="198"/>
        <v>715000</v>
      </c>
      <c r="L249" s="19">
        <f t="shared" si="198"/>
        <v>715000</v>
      </c>
      <c r="M249" s="19">
        <f t="shared" si="198"/>
        <v>710000</v>
      </c>
      <c r="N249" s="19">
        <f t="shared" si="198"/>
        <v>5000000</v>
      </c>
      <c r="O249" s="44">
        <f t="shared" ref="O249" si="199">+O250</f>
        <v>0.415605119412224</v>
      </c>
    </row>
    <row r="250" spans="1:15" ht="12.75" x14ac:dyDescent="0.2">
      <c r="A250" s="270">
        <v>2</v>
      </c>
      <c r="B250" s="264">
        <v>3</v>
      </c>
      <c r="C250" s="264">
        <v>9</v>
      </c>
      <c r="D250" s="264">
        <v>6</v>
      </c>
      <c r="E250" s="264" t="s">
        <v>181</v>
      </c>
      <c r="F250" s="265" t="s">
        <v>153</v>
      </c>
      <c r="G250" s="17">
        <v>715000</v>
      </c>
      <c r="H250" s="17">
        <v>715000</v>
      </c>
      <c r="I250" s="17">
        <v>715000</v>
      </c>
      <c r="J250" s="17">
        <v>715000</v>
      </c>
      <c r="K250" s="17">
        <v>715000</v>
      </c>
      <c r="L250" s="17">
        <v>715000</v>
      </c>
      <c r="M250" s="17">
        <v>710000</v>
      </c>
      <c r="N250" s="281">
        <f>SUBTOTAL(9,G250:M250)</f>
        <v>5000000</v>
      </c>
      <c r="O250" s="284">
        <f>IFERROR(N250/$N$18*100,"0.00")</f>
        <v>0.415605119412224</v>
      </c>
    </row>
    <row r="251" spans="1:15" ht="12.75" x14ac:dyDescent="0.2">
      <c r="A251" s="260">
        <v>2</v>
      </c>
      <c r="B251" s="261">
        <v>3</v>
      </c>
      <c r="C251" s="261">
        <v>9</v>
      </c>
      <c r="D251" s="261">
        <v>8</v>
      </c>
      <c r="E251" s="261"/>
      <c r="F251" s="269" t="s">
        <v>986</v>
      </c>
      <c r="G251" s="19">
        <f t="shared" ref="G251:N251" si="200">+G252</f>
        <v>28571</v>
      </c>
      <c r="H251" s="19">
        <f t="shared" si="200"/>
        <v>28571</v>
      </c>
      <c r="I251" s="19">
        <f t="shared" si="200"/>
        <v>28571</v>
      </c>
      <c r="J251" s="19">
        <f t="shared" si="200"/>
        <v>28571</v>
      </c>
      <c r="K251" s="19">
        <f t="shared" si="200"/>
        <v>28571</v>
      </c>
      <c r="L251" s="19">
        <f t="shared" si="200"/>
        <v>28571</v>
      </c>
      <c r="M251" s="19">
        <f t="shared" si="200"/>
        <v>28574</v>
      </c>
      <c r="N251" s="19">
        <f t="shared" si="200"/>
        <v>200000</v>
      </c>
      <c r="O251" s="44">
        <f t="shared" ref="O251" si="201">+O252</f>
        <v>1.662420477648896E-2</v>
      </c>
    </row>
    <row r="252" spans="1:15" ht="12.75" x14ac:dyDescent="0.2">
      <c r="A252" s="270">
        <v>2</v>
      </c>
      <c r="B252" s="264">
        <v>3</v>
      </c>
      <c r="C252" s="264">
        <v>9</v>
      </c>
      <c r="D252" s="264">
        <v>8</v>
      </c>
      <c r="E252" s="264" t="s">
        <v>181</v>
      </c>
      <c r="F252" s="265" t="s">
        <v>986</v>
      </c>
      <c r="G252" s="17">
        <v>28571</v>
      </c>
      <c r="H252" s="17">
        <v>28571</v>
      </c>
      <c r="I252" s="17">
        <v>28571</v>
      </c>
      <c r="J252" s="17">
        <v>28571</v>
      </c>
      <c r="K252" s="17">
        <v>28571</v>
      </c>
      <c r="L252" s="17">
        <v>28571</v>
      </c>
      <c r="M252" s="17">
        <v>28574</v>
      </c>
      <c r="N252" s="281">
        <f>SUBTOTAL(9,G252:M252)</f>
        <v>200000</v>
      </c>
      <c r="O252" s="284">
        <f>IFERROR(N252/$N$18*100,"0.00")</f>
        <v>1.662420477648896E-2</v>
      </c>
    </row>
    <row r="253" spans="1:15" ht="12.75" x14ac:dyDescent="0.2">
      <c r="A253" s="260">
        <v>2</v>
      </c>
      <c r="B253" s="261">
        <v>3</v>
      </c>
      <c r="C253" s="261">
        <v>9</v>
      </c>
      <c r="D253" s="261">
        <v>9</v>
      </c>
      <c r="E253" s="261"/>
      <c r="F253" s="269" t="s">
        <v>987</v>
      </c>
      <c r="G253" s="19">
        <f t="shared" ref="G253:N253" si="202">+G254</f>
        <v>85714</v>
      </c>
      <c r="H253" s="19">
        <f t="shared" si="202"/>
        <v>85714</v>
      </c>
      <c r="I253" s="19">
        <f t="shared" si="202"/>
        <v>85714</v>
      </c>
      <c r="J253" s="19">
        <f t="shared" si="202"/>
        <v>85714</v>
      </c>
      <c r="K253" s="19">
        <f t="shared" si="202"/>
        <v>85714</v>
      </c>
      <c r="L253" s="19">
        <f t="shared" si="202"/>
        <v>85714</v>
      </c>
      <c r="M253" s="19">
        <f t="shared" si="202"/>
        <v>85716</v>
      </c>
      <c r="N253" s="19">
        <f t="shared" si="202"/>
        <v>600000</v>
      </c>
      <c r="O253" s="44">
        <f t="shared" ref="O253" si="203">+O254</f>
        <v>4.987261432946688E-2</v>
      </c>
    </row>
    <row r="254" spans="1:15" ht="12.75" x14ac:dyDescent="0.2">
      <c r="A254" s="270">
        <v>2</v>
      </c>
      <c r="B254" s="264">
        <v>3</v>
      </c>
      <c r="C254" s="264">
        <v>9</v>
      </c>
      <c r="D254" s="264">
        <v>9</v>
      </c>
      <c r="E254" s="264" t="s">
        <v>181</v>
      </c>
      <c r="F254" s="265" t="s">
        <v>987</v>
      </c>
      <c r="G254" s="17">
        <v>85714</v>
      </c>
      <c r="H254" s="17">
        <v>85714</v>
      </c>
      <c r="I254" s="17">
        <v>85714</v>
      </c>
      <c r="J254" s="17">
        <v>85714</v>
      </c>
      <c r="K254" s="17">
        <v>85714</v>
      </c>
      <c r="L254" s="17">
        <v>85714</v>
      </c>
      <c r="M254" s="17">
        <v>85716</v>
      </c>
      <c r="N254" s="281">
        <f>SUBTOTAL(9,G254:M254)</f>
        <v>600000</v>
      </c>
      <c r="O254" s="284">
        <f>IFERROR(N254/$N$18*100,"0.00")</f>
        <v>4.987261432946688E-2</v>
      </c>
    </row>
    <row r="255" spans="1:15" ht="12.75" x14ac:dyDescent="0.2">
      <c r="A255" s="253">
        <v>2</v>
      </c>
      <c r="B255" s="254">
        <v>4</v>
      </c>
      <c r="C255" s="255"/>
      <c r="D255" s="255"/>
      <c r="E255" s="255"/>
      <c r="F255" s="256" t="s">
        <v>227</v>
      </c>
      <c r="G255" s="23">
        <f t="shared" ref="G255:N255" si="204">+G256+G264+G267</f>
        <v>28571</v>
      </c>
      <c r="H255" s="23">
        <f t="shared" si="204"/>
        <v>28571</v>
      </c>
      <c r="I255" s="23">
        <f t="shared" si="204"/>
        <v>28571</v>
      </c>
      <c r="J255" s="23">
        <f t="shared" si="204"/>
        <v>28571</v>
      </c>
      <c r="K255" s="23">
        <f t="shared" si="204"/>
        <v>28571</v>
      </c>
      <c r="L255" s="23">
        <f t="shared" si="204"/>
        <v>28571</v>
      </c>
      <c r="M255" s="23">
        <f t="shared" si="204"/>
        <v>28574</v>
      </c>
      <c r="N255" s="23">
        <f t="shared" si="204"/>
        <v>200000</v>
      </c>
      <c r="O255" s="23">
        <f t="shared" ref="O255" si="205">+O256+O264+O267</f>
        <v>1.662420477648896E-2</v>
      </c>
    </row>
    <row r="256" spans="1:15" ht="12.75" x14ac:dyDescent="0.2">
      <c r="A256" s="257">
        <v>2</v>
      </c>
      <c r="B256" s="258">
        <v>4</v>
      </c>
      <c r="C256" s="258">
        <v>1</v>
      </c>
      <c r="D256" s="258"/>
      <c r="E256" s="258"/>
      <c r="F256" s="259" t="s">
        <v>228</v>
      </c>
      <c r="G256" s="22">
        <f t="shared" ref="G256:N256" si="206">+G257+G260+G262</f>
        <v>28571</v>
      </c>
      <c r="H256" s="22">
        <f t="shared" si="206"/>
        <v>28571</v>
      </c>
      <c r="I256" s="22">
        <f t="shared" si="206"/>
        <v>28571</v>
      </c>
      <c r="J256" s="22">
        <f t="shared" si="206"/>
        <v>28571</v>
      </c>
      <c r="K256" s="22">
        <f t="shared" si="206"/>
        <v>28571</v>
      </c>
      <c r="L256" s="22">
        <f t="shared" si="206"/>
        <v>28571</v>
      </c>
      <c r="M256" s="22">
        <f t="shared" si="206"/>
        <v>28574</v>
      </c>
      <c r="N256" s="22">
        <f t="shared" si="206"/>
        <v>200000</v>
      </c>
      <c r="O256" s="22">
        <f t="shared" ref="O256" si="207">+O257+O260+O262</f>
        <v>1.662420477648896E-2</v>
      </c>
    </row>
    <row r="257" spans="1:15" ht="12.75" x14ac:dyDescent="0.2">
      <c r="A257" s="260">
        <v>2</v>
      </c>
      <c r="B257" s="261">
        <v>4</v>
      </c>
      <c r="C257" s="261">
        <v>1</v>
      </c>
      <c r="D257" s="261">
        <v>2</v>
      </c>
      <c r="E257" s="261"/>
      <c r="F257" s="269" t="s">
        <v>229</v>
      </c>
      <c r="G257" s="19">
        <f t="shared" ref="G257:N257" si="208">+G258+G259</f>
        <v>28571</v>
      </c>
      <c r="H257" s="19">
        <f t="shared" si="208"/>
        <v>28571</v>
      </c>
      <c r="I257" s="19">
        <f t="shared" si="208"/>
        <v>28571</v>
      </c>
      <c r="J257" s="19">
        <f t="shared" si="208"/>
        <v>28571</v>
      </c>
      <c r="K257" s="19">
        <f t="shared" si="208"/>
        <v>28571</v>
      </c>
      <c r="L257" s="19">
        <f t="shared" si="208"/>
        <v>28571</v>
      </c>
      <c r="M257" s="19">
        <f t="shared" si="208"/>
        <v>28574</v>
      </c>
      <c r="N257" s="19">
        <f t="shared" si="208"/>
        <v>200000</v>
      </c>
      <c r="O257" s="44">
        <f t="shared" ref="O257" si="209">+O258+O259</f>
        <v>1.662420477648896E-2</v>
      </c>
    </row>
    <row r="258" spans="1:15" ht="12.75" x14ac:dyDescent="0.2">
      <c r="A258" s="270">
        <v>2</v>
      </c>
      <c r="B258" s="264">
        <v>4</v>
      </c>
      <c r="C258" s="264">
        <v>1</v>
      </c>
      <c r="D258" s="264">
        <v>2</v>
      </c>
      <c r="E258" s="264" t="s">
        <v>181</v>
      </c>
      <c r="F258" s="268" t="s">
        <v>230</v>
      </c>
      <c r="G258" s="17">
        <v>28571</v>
      </c>
      <c r="H258" s="17">
        <v>28571</v>
      </c>
      <c r="I258" s="17">
        <v>28571</v>
      </c>
      <c r="J258" s="17">
        <v>28571</v>
      </c>
      <c r="K258" s="17">
        <v>28571</v>
      </c>
      <c r="L258" s="17">
        <v>28571</v>
      </c>
      <c r="M258" s="17">
        <v>28574</v>
      </c>
      <c r="N258" s="281">
        <f>SUBTOTAL(9,G258:M258)</f>
        <v>200000</v>
      </c>
      <c r="O258" s="284">
        <f>IFERROR(N258/$N$18*100,"0.00")</f>
        <v>1.662420477648896E-2</v>
      </c>
    </row>
    <row r="259" spans="1:15" ht="12.75" x14ac:dyDescent="0.2">
      <c r="A259" s="270">
        <v>2</v>
      </c>
      <c r="B259" s="264">
        <v>4</v>
      </c>
      <c r="C259" s="264">
        <v>1</v>
      </c>
      <c r="D259" s="264">
        <v>2</v>
      </c>
      <c r="E259" s="264" t="s">
        <v>182</v>
      </c>
      <c r="F259" s="268" t="s">
        <v>231</v>
      </c>
      <c r="G259" s="17"/>
      <c r="H259" s="17"/>
      <c r="I259" s="17"/>
      <c r="J259" s="17"/>
      <c r="K259" s="17"/>
      <c r="L259" s="17"/>
      <c r="M259" s="17"/>
      <c r="N259" s="281">
        <f>SUBTOTAL(9,G259:M259)</f>
        <v>0</v>
      </c>
      <c r="O259" s="284">
        <f t="shared" ref="O259:O263" si="210">IFERROR(N259/$N$18*100,"0.00")</f>
        <v>0</v>
      </c>
    </row>
    <row r="260" spans="1:15" ht="12.75" x14ac:dyDescent="0.2">
      <c r="A260" s="272">
        <v>2</v>
      </c>
      <c r="B260" s="261">
        <v>4</v>
      </c>
      <c r="C260" s="261">
        <v>1</v>
      </c>
      <c r="D260" s="261">
        <v>5</v>
      </c>
      <c r="E260" s="261"/>
      <c r="F260" s="277" t="s">
        <v>232</v>
      </c>
      <c r="G260" s="20">
        <f t="shared" ref="G260:N260" si="211">+G261</f>
        <v>0</v>
      </c>
      <c r="H260" s="20">
        <f t="shared" si="211"/>
        <v>0</v>
      </c>
      <c r="I260" s="20">
        <f t="shared" si="211"/>
        <v>0</v>
      </c>
      <c r="J260" s="20">
        <f t="shared" si="211"/>
        <v>0</v>
      </c>
      <c r="K260" s="20">
        <f t="shared" si="211"/>
        <v>0</v>
      </c>
      <c r="L260" s="20">
        <f t="shared" si="211"/>
        <v>0</v>
      </c>
      <c r="M260" s="20">
        <f t="shared" si="211"/>
        <v>0</v>
      </c>
      <c r="N260" s="20">
        <f t="shared" si="211"/>
        <v>0</v>
      </c>
      <c r="O260" s="44">
        <f t="shared" ref="O260" si="212">+O261</f>
        <v>0</v>
      </c>
    </row>
    <row r="261" spans="1:15" ht="12.75" x14ac:dyDescent="0.2">
      <c r="A261" s="270">
        <v>2</v>
      </c>
      <c r="B261" s="264">
        <v>4</v>
      </c>
      <c r="C261" s="264">
        <v>1</v>
      </c>
      <c r="D261" s="264">
        <v>5</v>
      </c>
      <c r="E261" s="264" t="s">
        <v>181</v>
      </c>
      <c r="F261" s="268" t="s">
        <v>232</v>
      </c>
      <c r="G261" s="18"/>
      <c r="H261" s="18"/>
      <c r="I261" s="18"/>
      <c r="J261" s="18"/>
      <c r="K261" s="18"/>
      <c r="L261" s="18"/>
      <c r="M261" s="18"/>
      <c r="N261" s="282">
        <f>SUBTOTAL(9,G261:M261)</f>
        <v>0</v>
      </c>
      <c r="O261" s="284">
        <f t="shared" si="210"/>
        <v>0</v>
      </c>
    </row>
    <row r="262" spans="1:15" ht="12.75" x14ac:dyDescent="0.2">
      <c r="A262" s="260">
        <v>2</v>
      </c>
      <c r="B262" s="261">
        <v>4</v>
      </c>
      <c r="C262" s="261">
        <v>1</v>
      </c>
      <c r="D262" s="261">
        <v>6</v>
      </c>
      <c r="E262" s="264"/>
      <c r="F262" s="277" t="s">
        <v>233</v>
      </c>
      <c r="G262" s="19">
        <f t="shared" ref="G262:N262" si="213">+G263</f>
        <v>0</v>
      </c>
      <c r="H262" s="19">
        <f t="shared" si="213"/>
        <v>0</v>
      </c>
      <c r="I262" s="19">
        <f t="shared" si="213"/>
        <v>0</v>
      </c>
      <c r="J262" s="19">
        <f t="shared" si="213"/>
        <v>0</v>
      </c>
      <c r="K262" s="19">
        <f t="shared" si="213"/>
        <v>0</v>
      </c>
      <c r="L262" s="19">
        <f t="shared" si="213"/>
        <v>0</v>
      </c>
      <c r="M262" s="19">
        <f t="shared" si="213"/>
        <v>0</v>
      </c>
      <c r="N262" s="19">
        <f t="shared" si="213"/>
        <v>0</v>
      </c>
      <c r="O262" s="44">
        <f t="shared" ref="O262" si="214">+O263</f>
        <v>0</v>
      </c>
    </row>
    <row r="263" spans="1:15" ht="12.75" x14ac:dyDescent="0.2">
      <c r="A263" s="270">
        <v>2</v>
      </c>
      <c r="B263" s="264">
        <v>4</v>
      </c>
      <c r="C263" s="264">
        <v>1</v>
      </c>
      <c r="D263" s="264">
        <v>6</v>
      </c>
      <c r="E263" s="264" t="s">
        <v>181</v>
      </c>
      <c r="F263" s="268" t="s">
        <v>234</v>
      </c>
      <c r="G263" s="17"/>
      <c r="H263" s="17"/>
      <c r="I263" s="17"/>
      <c r="J263" s="17"/>
      <c r="K263" s="17"/>
      <c r="L263" s="17"/>
      <c r="M263" s="17"/>
      <c r="N263" s="281">
        <f>SUBTOTAL(9,G263:M263)</f>
        <v>0</v>
      </c>
      <c r="O263" s="284">
        <f t="shared" si="210"/>
        <v>0</v>
      </c>
    </row>
    <row r="264" spans="1:15" ht="12.75" x14ac:dyDescent="0.2">
      <c r="A264" s="257">
        <v>2</v>
      </c>
      <c r="B264" s="258">
        <v>4</v>
      </c>
      <c r="C264" s="258">
        <v>4</v>
      </c>
      <c r="D264" s="258"/>
      <c r="E264" s="258"/>
      <c r="F264" s="259" t="s">
        <v>988</v>
      </c>
      <c r="G264" s="22">
        <f t="shared" ref="G264:N265" si="215">+G265</f>
        <v>0</v>
      </c>
      <c r="H264" s="22">
        <f t="shared" si="215"/>
        <v>0</v>
      </c>
      <c r="I264" s="22">
        <f t="shared" si="215"/>
        <v>0</v>
      </c>
      <c r="J264" s="22">
        <f t="shared" si="215"/>
        <v>0</v>
      </c>
      <c r="K264" s="22">
        <f t="shared" si="215"/>
        <v>0</v>
      </c>
      <c r="L264" s="22">
        <f t="shared" si="215"/>
        <v>0</v>
      </c>
      <c r="M264" s="22">
        <f t="shared" si="215"/>
        <v>0</v>
      </c>
      <c r="N264" s="22">
        <f t="shared" si="215"/>
        <v>0</v>
      </c>
      <c r="O264" s="42">
        <f t="shared" ref="O264:O265" si="216">+O265</f>
        <v>0</v>
      </c>
    </row>
    <row r="265" spans="1:15" ht="12.75" x14ac:dyDescent="0.2">
      <c r="A265" s="269">
        <v>2</v>
      </c>
      <c r="B265" s="261">
        <v>4</v>
      </c>
      <c r="C265" s="261">
        <v>4</v>
      </c>
      <c r="D265" s="261">
        <v>1</v>
      </c>
      <c r="E265" s="261"/>
      <c r="F265" s="277" t="s">
        <v>989</v>
      </c>
      <c r="G265" s="19">
        <f t="shared" si="215"/>
        <v>0</v>
      </c>
      <c r="H265" s="19">
        <f t="shared" si="215"/>
        <v>0</v>
      </c>
      <c r="I265" s="19">
        <f t="shared" si="215"/>
        <v>0</v>
      </c>
      <c r="J265" s="19">
        <f t="shared" si="215"/>
        <v>0</v>
      </c>
      <c r="K265" s="19">
        <f t="shared" si="215"/>
        <v>0</v>
      </c>
      <c r="L265" s="19">
        <f t="shared" si="215"/>
        <v>0</v>
      </c>
      <c r="M265" s="19">
        <f t="shared" si="215"/>
        <v>0</v>
      </c>
      <c r="N265" s="19">
        <f t="shared" si="215"/>
        <v>0</v>
      </c>
      <c r="O265" s="44">
        <f t="shared" si="216"/>
        <v>0</v>
      </c>
    </row>
    <row r="266" spans="1:15" ht="22.5" x14ac:dyDescent="0.2">
      <c r="A266" s="265">
        <v>2</v>
      </c>
      <c r="B266" s="264">
        <v>4</v>
      </c>
      <c r="C266" s="264">
        <v>4</v>
      </c>
      <c r="D266" s="264">
        <v>1</v>
      </c>
      <c r="E266" s="264" t="s">
        <v>183</v>
      </c>
      <c r="F266" s="268" t="s">
        <v>990</v>
      </c>
      <c r="G266" s="17"/>
      <c r="H266" s="17"/>
      <c r="I266" s="17"/>
      <c r="J266" s="17"/>
      <c r="K266" s="17"/>
      <c r="L266" s="17"/>
      <c r="M266" s="17"/>
      <c r="N266" s="281">
        <f>SUBTOTAL(9,G266:M266)</f>
        <v>0</v>
      </c>
      <c r="O266" s="284">
        <f>IFERROR(N266/$N$18*100,"0.00")</f>
        <v>0</v>
      </c>
    </row>
    <row r="267" spans="1:15" ht="12.75" x14ac:dyDescent="0.2">
      <c r="A267" s="257">
        <v>2</v>
      </c>
      <c r="B267" s="258">
        <v>4</v>
      </c>
      <c r="C267" s="258">
        <v>9</v>
      </c>
      <c r="D267" s="258"/>
      <c r="E267" s="258"/>
      <c r="F267" s="259" t="s">
        <v>235</v>
      </c>
      <c r="G267" s="22">
        <f t="shared" ref="G267:N267" si="217">+G268+G270</f>
        <v>0</v>
      </c>
      <c r="H267" s="22">
        <f t="shared" si="217"/>
        <v>0</v>
      </c>
      <c r="I267" s="22">
        <f t="shared" si="217"/>
        <v>0</v>
      </c>
      <c r="J267" s="22">
        <f t="shared" si="217"/>
        <v>0</v>
      </c>
      <c r="K267" s="22">
        <f t="shared" si="217"/>
        <v>0</v>
      </c>
      <c r="L267" s="22">
        <f t="shared" si="217"/>
        <v>0</v>
      </c>
      <c r="M267" s="22">
        <f t="shared" si="217"/>
        <v>0</v>
      </c>
      <c r="N267" s="22">
        <f t="shared" si="217"/>
        <v>0</v>
      </c>
      <c r="O267" s="22">
        <f t="shared" ref="O267" si="218">+O268+O270</f>
        <v>0</v>
      </c>
    </row>
    <row r="268" spans="1:15" ht="12.75" x14ac:dyDescent="0.2">
      <c r="A268" s="272">
        <v>2</v>
      </c>
      <c r="B268" s="261">
        <v>4</v>
      </c>
      <c r="C268" s="261">
        <v>9</v>
      </c>
      <c r="D268" s="261">
        <v>1</v>
      </c>
      <c r="E268" s="261"/>
      <c r="F268" s="277" t="s">
        <v>235</v>
      </c>
      <c r="G268" s="19">
        <f t="shared" ref="G268:N268" si="219">+G269</f>
        <v>0</v>
      </c>
      <c r="H268" s="19">
        <f t="shared" si="219"/>
        <v>0</v>
      </c>
      <c r="I268" s="19">
        <f t="shared" si="219"/>
        <v>0</v>
      </c>
      <c r="J268" s="19">
        <f t="shared" si="219"/>
        <v>0</v>
      </c>
      <c r="K268" s="19">
        <f t="shared" si="219"/>
        <v>0</v>
      </c>
      <c r="L268" s="19">
        <f t="shared" si="219"/>
        <v>0</v>
      </c>
      <c r="M268" s="19">
        <f t="shared" si="219"/>
        <v>0</v>
      </c>
      <c r="N268" s="19">
        <f t="shared" si="219"/>
        <v>0</v>
      </c>
      <c r="O268" s="44">
        <f t="shared" ref="O268:O270" si="220">+O269</f>
        <v>0</v>
      </c>
    </row>
    <row r="269" spans="1:15" ht="12.75" x14ac:dyDescent="0.2">
      <c r="A269" s="270">
        <v>2</v>
      </c>
      <c r="B269" s="264">
        <v>4</v>
      </c>
      <c r="C269" s="264">
        <v>9</v>
      </c>
      <c r="D269" s="264">
        <v>1</v>
      </c>
      <c r="E269" s="264" t="s">
        <v>181</v>
      </c>
      <c r="F269" s="268" t="s">
        <v>235</v>
      </c>
      <c r="G269" s="17"/>
      <c r="H269" s="17"/>
      <c r="I269" s="17"/>
      <c r="J269" s="17"/>
      <c r="K269" s="17"/>
      <c r="L269" s="17"/>
      <c r="M269" s="17"/>
      <c r="N269" s="281">
        <f>SUBTOTAL(9,G269:M269)</f>
        <v>0</v>
      </c>
      <c r="O269" s="284">
        <f>IFERROR(N269/$N$18*100,"0.00")</f>
        <v>0</v>
      </c>
    </row>
    <row r="270" spans="1:15" ht="12.75" x14ac:dyDescent="0.2">
      <c r="A270" s="272">
        <v>2</v>
      </c>
      <c r="B270" s="261">
        <v>4</v>
      </c>
      <c r="C270" s="261">
        <v>9</v>
      </c>
      <c r="D270" s="261">
        <v>4</v>
      </c>
      <c r="E270" s="261"/>
      <c r="F270" s="277" t="s">
        <v>236</v>
      </c>
      <c r="G270" s="19">
        <f t="shared" ref="G270:N270" si="221">+G271</f>
        <v>0</v>
      </c>
      <c r="H270" s="19">
        <f t="shared" si="221"/>
        <v>0</v>
      </c>
      <c r="I270" s="19">
        <f t="shared" si="221"/>
        <v>0</v>
      </c>
      <c r="J270" s="19">
        <f t="shared" si="221"/>
        <v>0</v>
      </c>
      <c r="K270" s="19">
        <f t="shared" si="221"/>
        <v>0</v>
      </c>
      <c r="L270" s="19">
        <f t="shared" si="221"/>
        <v>0</v>
      </c>
      <c r="M270" s="19">
        <f t="shared" si="221"/>
        <v>0</v>
      </c>
      <c r="N270" s="19">
        <f t="shared" si="221"/>
        <v>0</v>
      </c>
      <c r="O270" s="44">
        <f t="shared" si="220"/>
        <v>0</v>
      </c>
    </row>
    <row r="271" spans="1:15" ht="12.75" x14ac:dyDescent="0.2">
      <c r="A271" s="263">
        <v>2</v>
      </c>
      <c r="B271" s="264">
        <v>4</v>
      </c>
      <c r="C271" s="264">
        <v>9</v>
      </c>
      <c r="D271" s="264">
        <v>4</v>
      </c>
      <c r="E271" s="264" t="s">
        <v>181</v>
      </c>
      <c r="F271" s="268" t="s">
        <v>236</v>
      </c>
      <c r="G271" s="17"/>
      <c r="H271" s="17"/>
      <c r="I271" s="17"/>
      <c r="J271" s="17"/>
      <c r="K271" s="17"/>
      <c r="L271" s="17"/>
      <c r="M271" s="17"/>
      <c r="N271" s="281">
        <f>SUBTOTAL(9,G271:M271)</f>
        <v>0</v>
      </c>
      <c r="O271" s="284">
        <f>IFERROR(N271/$N$18*100,"0.00")</f>
        <v>0</v>
      </c>
    </row>
    <row r="272" spans="1:15" ht="12.75" x14ac:dyDescent="0.2">
      <c r="A272" s="253">
        <v>2</v>
      </c>
      <c r="B272" s="254">
        <v>6</v>
      </c>
      <c r="C272" s="255"/>
      <c r="D272" s="255"/>
      <c r="E272" s="255"/>
      <c r="F272" s="256" t="s">
        <v>155</v>
      </c>
      <c r="G272" s="23">
        <f t="shared" ref="G272:N272" si="222">+G273+G284+G291+G296+G303+G312+G315</f>
        <v>3785712</v>
      </c>
      <c r="H272" s="23">
        <f t="shared" si="222"/>
        <v>4785712</v>
      </c>
      <c r="I272" s="23">
        <f t="shared" si="222"/>
        <v>15285712</v>
      </c>
      <c r="J272" s="23">
        <f t="shared" si="222"/>
        <v>13285712</v>
      </c>
      <c r="K272" s="23">
        <f t="shared" si="222"/>
        <v>3785712</v>
      </c>
      <c r="L272" s="23">
        <f t="shared" si="222"/>
        <v>2785712</v>
      </c>
      <c r="M272" s="23">
        <f t="shared" si="222"/>
        <v>2285728</v>
      </c>
      <c r="N272" s="23">
        <f t="shared" si="222"/>
        <v>46000000</v>
      </c>
      <c r="O272" s="23">
        <f t="shared" ref="O272" si="223">+O273+O284+O291+O296+O303+O312+O315</f>
        <v>10.473249009188043</v>
      </c>
    </row>
    <row r="273" spans="1:15" ht="12.75" x14ac:dyDescent="0.2">
      <c r="A273" s="257">
        <v>2</v>
      </c>
      <c r="B273" s="258">
        <v>6</v>
      </c>
      <c r="C273" s="258">
        <v>1</v>
      </c>
      <c r="D273" s="258"/>
      <c r="E273" s="258"/>
      <c r="F273" s="259" t="s">
        <v>156</v>
      </c>
      <c r="G273" s="22">
        <f t="shared" ref="G273:N273" si="224">+G274+G276+G278+G280+G282</f>
        <v>1142856</v>
      </c>
      <c r="H273" s="22">
        <f t="shared" si="224"/>
        <v>1142856</v>
      </c>
      <c r="I273" s="22">
        <f t="shared" si="224"/>
        <v>1142856</v>
      </c>
      <c r="J273" s="22">
        <f t="shared" si="224"/>
        <v>1142856</v>
      </c>
      <c r="K273" s="22">
        <f t="shared" si="224"/>
        <v>1142856</v>
      </c>
      <c r="L273" s="22">
        <f t="shared" si="224"/>
        <v>1142856</v>
      </c>
      <c r="M273" s="22">
        <f t="shared" si="224"/>
        <v>1142864</v>
      </c>
      <c r="N273" s="22">
        <f t="shared" si="224"/>
        <v>8000000</v>
      </c>
      <c r="O273" s="22">
        <f t="shared" ref="O273" si="225">+O274+O276+O278+O280+O282</f>
        <v>0.6649681910595584</v>
      </c>
    </row>
    <row r="274" spans="1:15" ht="12.75" x14ac:dyDescent="0.2">
      <c r="A274" s="260">
        <v>2</v>
      </c>
      <c r="B274" s="261">
        <v>6</v>
      </c>
      <c r="C274" s="261">
        <v>1</v>
      </c>
      <c r="D274" s="261">
        <v>1</v>
      </c>
      <c r="E274" s="261"/>
      <c r="F274" s="269" t="s">
        <v>991</v>
      </c>
      <c r="G274" s="19">
        <f>+G275</f>
        <v>714285</v>
      </c>
      <c r="H274" s="19">
        <f t="shared" ref="H274:O274" si="226">+H275</f>
        <v>714285</v>
      </c>
      <c r="I274" s="19">
        <f t="shared" si="226"/>
        <v>714285</v>
      </c>
      <c r="J274" s="19">
        <f t="shared" si="226"/>
        <v>714285</v>
      </c>
      <c r="K274" s="19">
        <f t="shared" si="226"/>
        <v>714285</v>
      </c>
      <c r="L274" s="19">
        <f t="shared" si="226"/>
        <v>714285</v>
      </c>
      <c r="M274" s="19">
        <f t="shared" si="226"/>
        <v>714290</v>
      </c>
      <c r="N274" s="19">
        <f>+N275</f>
        <v>5000000</v>
      </c>
      <c r="O274" s="44">
        <f t="shared" si="226"/>
        <v>0.415605119412224</v>
      </c>
    </row>
    <row r="275" spans="1:15" ht="12.75" x14ac:dyDescent="0.2">
      <c r="A275" s="263">
        <v>2</v>
      </c>
      <c r="B275" s="264">
        <v>6</v>
      </c>
      <c r="C275" s="264">
        <v>1</v>
      </c>
      <c r="D275" s="264">
        <v>1</v>
      </c>
      <c r="E275" s="264" t="s">
        <v>181</v>
      </c>
      <c r="F275" s="265" t="s">
        <v>991</v>
      </c>
      <c r="G275" s="17">
        <v>714285</v>
      </c>
      <c r="H275" s="17">
        <v>714285</v>
      </c>
      <c r="I275" s="17">
        <v>714285</v>
      </c>
      <c r="J275" s="17">
        <v>714285</v>
      </c>
      <c r="K275" s="17">
        <v>714285</v>
      </c>
      <c r="L275" s="17">
        <v>714285</v>
      </c>
      <c r="M275" s="17">
        <v>714290</v>
      </c>
      <c r="N275" s="281">
        <f>SUBTOTAL(9,G275:M275)</f>
        <v>5000000</v>
      </c>
      <c r="O275" s="284">
        <f t="shared" ref="O275:O283" si="227">IFERROR(N275/$N$18*100,"0.00")</f>
        <v>0.415605119412224</v>
      </c>
    </row>
    <row r="276" spans="1:15" ht="12.75" x14ac:dyDescent="0.2">
      <c r="A276" s="260">
        <v>2</v>
      </c>
      <c r="B276" s="261">
        <v>6</v>
      </c>
      <c r="C276" s="261">
        <v>1</v>
      </c>
      <c r="D276" s="261">
        <v>2</v>
      </c>
      <c r="E276" s="261"/>
      <c r="F276" s="269" t="s">
        <v>517</v>
      </c>
      <c r="G276" s="19">
        <f t="shared" ref="G276:N276" si="228">+G277</f>
        <v>0</v>
      </c>
      <c r="H276" s="19">
        <f t="shared" si="228"/>
        <v>0</v>
      </c>
      <c r="I276" s="19">
        <f t="shared" si="228"/>
        <v>0</v>
      </c>
      <c r="J276" s="19">
        <f t="shared" si="228"/>
        <v>0</v>
      </c>
      <c r="K276" s="19">
        <f t="shared" si="228"/>
        <v>0</v>
      </c>
      <c r="L276" s="19">
        <f t="shared" si="228"/>
        <v>0</v>
      </c>
      <c r="M276" s="19">
        <f t="shared" si="228"/>
        <v>0</v>
      </c>
      <c r="N276" s="19">
        <f t="shared" si="228"/>
        <v>0</v>
      </c>
      <c r="O276" s="44">
        <f t="shared" ref="O276" si="229">+O277</f>
        <v>0</v>
      </c>
    </row>
    <row r="277" spans="1:15" ht="12.75" x14ac:dyDescent="0.2">
      <c r="A277" s="263">
        <v>2</v>
      </c>
      <c r="B277" s="264">
        <v>6</v>
      </c>
      <c r="C277" s="264">
        <v>1</v>
      </c>
      <c r="D277" s="264">
        <v>2</v>
      </c>
      <c r="E277" s="264" t="s">
        <v>181</v>
      </c>
      <c r="F277" s="268" t="s">
        <v>517</v>
      </c>
      <c r="G277" s="17"/>
      <c r="H277" s="17"/>
      <c r="I277" s="17"/>
      <c r="J277" s="17"/>
      <c r="K277" s="17"/>
      <c r="L277" s="17"/>
      <c r="M277" s="17"/>
      <c r="N277" s="281">
        <f>SUBTOTAL(9,G277:M277)</f>
        <v>0</v>
      </c>
      <c r="O277" s="284">
        <f t="shared" si="227"/>
        <v>0</v>
      </c>
    </row>
    <row r="278" spans="1:15" ht="12.75" x14ac:dyDescent="0.2">
      <c r="A278" s="260">
        <v>2</v>
      </c>
      <c r="B278" s="261">
        <v>6</v>
      </c>
      <c r="C278" s="261">
        <v>1</v>
      </c>
      <c r="D278" s="261">
        <v>3</v>
      </c>
      <c r="E278" s="261"/>
      <c r="F278" s="277" t="s">
        <v>992</v>
      </c>
      <c r="G278" s="19">
        <f t="shared" ref="G278:N278" si="230">+G279</f>
        <v>428571</v>
      </c>
      <c r="H278" s="19">
        <f t="shared" si="230"/>
        <v>428571</v>
      </c>
      <c r="I278" s="19">
        <f t="shared" si="230"/>
        <v>428571</v>
      </c>
      <c r="J278" s="19">
        <f t="shared" si="230"/>
        <v>428571</v>
      </c>
      <c r="K278" s="19">
        <f t="shared" si="230"/>
        <v>428571</v>
      </c>
      <c r="L278" s="19">
        <f t="shared" si="230"/>
        <v>428571</v>
      </c>
      <c r="M278" s="19">
        <f t="shared" si="230"/>
        <v>428574</v>
      </c>
      <c r="N278" s="19">
        <f t="shared" si="230"/>
        <v>3000000</v>
      </c>
      <c r="O278" s="44">
        <f t="shared" ref="O278" si="231">+O279</f>
        <v>0.2493630716473344</v>
      </c>
    </row>
    <row r="279" spans="1:15" ht="12.75" x14ac:dyDescent="0.2">
      <c r="A279" s="263">
        <v>2</v>
      </c>
      <c r="B279" s="264">
        <v>6</v>
      </c>
      <c r="C279" s="264">
        <v>1</v>
      </c>
      <c r="D279" s="264">
        <v>3</v>
      </c>
      <c r="E279" s="264" t="s">
        <v>181</v>
      </c>
      <c r="F279" s="268" t="s">
        <v>992</v>
      </c>
      <c r="G279" s="17">
        <v>428571</v>
      </c>
      <c r="H279" s="17">
        <v>428571</v>
      </c>
      <c r="I279" s="17">
        <v>428571</v>
      </c>
      <c r="J279" s="17">
        <v>428571</v>
      </c>
      <c r="K279" s="17">
        <v>428571</v>
      </c>
      <c r="L279" s="17">
        <v>428571</v>
      </c>
      <c r="M279" s="17">
        <v>428574</v>
      </c>
      <c r="N279" s="281">
        <f>SUBTOTAL(9,G279:M279)</f>
        <v>3000000</v>
      </c>
      <c r="O279" s="284">
        <f t="shared" si="227"/>
        <v>0.2493630716473344</v>
      </c>
    </row>
    <row r="280" spans="1:15" ht="12.75" x14ac:dyDescent="0.2">
      <c r="A280" s="260">
        <v>2</v>
      </c>
      <c r="B280" s="261">
        <v>6</v>
      </c>
      <c r="C280" s="261">
        <v>1</v>
      </c>
      <c r="D280" s="261">
        <v>4</v>
      </c>
      <c r="E280" s="261"/>
      <c r="F280" s="269" t="s">
        <v>237</v>
      </c>
      <c r="G280" s="19">
        <f t="shared" ref="G280:N280" si="232">+G281</f>
        <v>0</v>
      </c>
      <c r="H280" s="19">
        <f t="shared" si="232"/>
        <v>0</v>
      </c>
      <c r="I280" s="19">
        <f t="shared" si="232"/>
        <v>0</v>
      </c>
      <c r="J280" s="19">
        <f t="shared" si="232"/>
        <v>0</v>
      </c>
      <c r="K280" s="19">
        <f t="shared" si="232"/>
        <v>0</v>
      </c>
      <c r="L280" s="19">
        <f t="shared" si="232"/>
        <v>0</v>
      </c>
      <c r="M280" s="19">
        <f t="shared" si="232"/>
        <v>0</v>
      </c>
      <c r="N280" s="19">
        <f t="shared" si="232"/>
        <v>0</v>
      </c>
      <c r="O280" s="44">
        <f t="shared" ref="O280" si="233">+O281</f>
        <v>0</v>
      </c>
    </row>
    <row r="281" spans="1:15" ht="12.75" x14ac:dyDescent="0.2">
      <c r="A281" s="263">
        <v>2</v>
      </c>
      <c r="B281" s="264">
        <v>6</v>
      </c>
      <c r="C281" s="264">
        <v>1</v>
      </c>
      <c r="D281" s="264">
        <v>4</v>
      </c>
      <c r="E281" s="264" t="s">
        <v>181</v>
      </c>
      <c r="F281" s="268" t="s">
        <v>237</v>
      </c>
      <c r="G281" s="17"/>
      <c r="H281" s="17"/>
      <c r="I281" s="17"/>
      <c r="J281" s="17"/>
      <c r="K281" s="17"/>
      <c r="L281" s="17"/>
      <c r="M281" s="17"/>
      <c r="N281" s="281">
        <f t="shared" ref="N281:N286" si="234">SUBTOTAL(9,G281:M281)</f>
        <v>0</v>
      </c>
      <c r="O281" s="284">
        <f t="shared" si="227"/>
        <v>0</v>
      </c>
    </row>
    <row r="282" spans="1:15" ht="12.75" x14ac:dyDescent="0.2">
      <c r="A282" s="260">
        <v>2</v>
      </c>
      <c r="B282" s="261">
        <v>6</v>
      </c>
      <c r="C282" s="261">
        <v>1</v>
      </c>
      <c r="D282" s="261">
        <v>9</v>
      </c>
      <c r="E282" s="261"/>
      <c r="F282" s="269" t="s">
        <v>158</v>
      </c>
      <c r="G282" s="19">
        <f t="shared" ref="G282:N282" si="235">+G283</f>
        <v>0</v>
      </c>
      <c r="H282" s="19">
        <f t="shared" si="235"/>
        <v>0</v>
      </c>
      <c r="I282" s="19">
        <f t="shared" si="235"/>
        <v>0</v>
      </c>
      <c r="J282" s="19">
        <f t="shared" si="235"/>
        <v>0</v>
      </c>
      <c r="K282" s="19">
        <f t="shared" si="235"/>
        <v>0</v>
      </c>
      <c r="L282" s="19">
        <f t="shared" si="235"/>
        <v>0</v>
      </c>
      <c r="M282" s="19">
        <f t="shared" si="235"/>
        <v>0</v>
      </c>
      <c r="N282" s="19">
        <f t="shared" si="235"/>
        <v>0</v>
      </c>
      <c r="O282" s="44">
        <f t="shared" ref="O282" si="236">+O283</f>
        <v>0</v>
      </c>
    </row>
    <row r="283" spans="1:15" ht="12.75" x14ac:dyDescent="0.2">
      <c r="A283" s="263">
        <v>2</v>
      </c>
      <c r="B283" s="264">
        <v>6</v>
      </c>
      <c r="C283" s="264">
        <v>1</v>
      </c>
      <c r="D283" s="264">
        <v>9</v>
      </c>
      <c r="E283" s="264" t="s">
        <v>181</v>
      </c>
      <c r="F283" s="268" t="s">
        <v>158</v>
      </c>
      <c r="G283" s="17"/>
      <c r="H283" s="17"/>
      <c r="I283" s="17"/>
      <c r="J283" s="17"/>
      <c r="K283" s="17"/>
      <c r="L283" s="17"/>
      <c r="M283" s="17"/>
      <c r="N283" s="281">
        <f t="shared" si="234"/>
        <v>0</v>
      </c>
      <c r="O283" s="284">
        <f t="shared" si="227"/>
        <v>0</v>
      </c>
    </row>
    <row r="284" spans="1:15" ht="12.75" x14ac:dyDescent="0.2">
      <c r="A284" s="257">
        <v>2</v>
      </c>
      <c r="B284" s="258">
        <v>6</v>
      </c>
      <c r="C284" s="258">
        <v>2</v>
      </c>
      <c r="D284" s="258"/>
      <c r="E284" s="258"/>
      <c r="F284" s="259" t="s">
        <v>993</v>
      </c>
      <c r="G284" s="22">
        <f t="shared" ref="G284:N284" si="237">+G285+G287+G289</f>
        <v>0</v>
      </c>
      <c r="H284" s="22">
        <f t="shared" si="237"/>
        <v>0</v>
      </c>
      <c r="I284" s="22">
        <f t="shared" si="237"/>
        <v>0</v>
      </c>
      <c r="J284" s="22">
        <f t="shared" si="237"/>
        <v>0</v>
      </c>
      <c r="K284" s="22">
        <f t="shared" si="237"/>
        <v>0</v>
      </c>
      <c r="L284" s="22">
        <f t="shared" si="237"/>
        <v>0</v>
      </c>
      <c r="M284" s="22">
        <f t="shared" si="237"/>
        <v>0</v>
      </c>
      <c r="N284" s="22">
        <f t="shared" si="237"/>
        <v>0</v>
      </c>
      <c r="O284" s="22">
        <f t="shared" ref="O284" si="238">+O285+O287+O289</f>
        <v>6.6496819105955831</v>
      </c>
    </row>
    <row r="285" spans="1:15" ht="12.75" x14ac:dyDescent="0.2">
      <c r="A285" s="260">
        <v>2</v>
      </c>
      <c r="B285" s="261">
        <v>6</v>
      </c>
      <c r="C285" s="261">
        <v>2</v>
      </c>
      <c r="D285" s="261">
        <v>1</v>
      </c>
      <c r="E285" s="261"/>
      <c r="F285" s="269" t="s">
        <v>238</v>
      </c>
      <c r="G285" s="19">
        <f t="shared" ref="G285:N285" si="239">+G286</f>
        <v>0</v>
      </c>
      <c r="H285" s="19">
        <f t="shared" si="239"/>
        <v>0</v>
      </c>
      <c r="I285" s="19">
        <f t="shared" si="239"/>
        <v>0</v>
      </c>
      <c r="J285" s="19">
        <f t="shared" si="239"/>
        <v>0</v>
      </c>
      <c r="K285" s="19">
        <f t="shared" si="239"/>
        <v>0</v>
      </c>
      <c r="L285" s="19">
        <f t="shared" si="239"/>
        <v>0</v>
      </c>
      <c r="M285" s="19">
        <f t="shared" si="239"/>
        <v>0</v>
      </c>
      <c r="N285" s="19">
        <f t="shared" si="239"/>
        <v>0</v>
      </c>
      <c r="O285" s="44">
        <f t="shared" ref="O285" si="240">+O286</f>
        <v>0</v>
      </c>
    </row>
    <row r="286" spans="1:15" ht="12.75" x14ac:dyDescent="0.2">
      <c r="A286" s="270">
        <v>2</v>
      </c>
      <c r="B286" s="264">
        <v>6</v>
      </c>
      <c r="C286" s="264">
        <v>2</v>
      </c>
      <c r="D286" s="264">
        <v>1</v>
      </c>
      <c r="E286" s="264" t="s">
        <v>181</v>
      </c>
      <c r="F286" s="268" t="s">
        <v>238</v>
      </c>
      <c r="G286" s="17"/>
      <c r="H286" s="17"/>
      <c r="I286" s="17"/>
      <c r="J286" s="17"/>
      <c r="K286" s="17"/>
      <c r="L286" s="17"/>
      <c r="M286" s="17"/>
      <c r="N286" s="281">
        <f t="shared" si="234"/>
        <v>0</v>
      </c>
      <c r="O286" s="284">
        <f t="shared" ref="O286" si="241">IFERROR(N286/$N$18*100,"0.00")</f>
        <v>0</v>
      </c>
    </row>
    <row r="287" spans="1:15" ht="12.75" x14ac:dyDescent="0.2">
      <c r="A287" s="260">
        <v>2</v>
      </c>
      <c r="B287" s="261">
        <v>6</v>
      </c>
      <c r="C287" s="261">
        <v>2</v>
      </c>
      <c r="D287" s="261">
        <v>3</v>
      </c>
      <c r="E287" s="261"/>
      <c r="F287" s="269" t="s">
        <v>159</v>
      </c>
      <c r="G287" s="19">
        <f>+G288</f>
        <v>0</v>
      </c>
      <c r="H287" s="19">
        <f t="shared" ref="H287:N287" si="242">+H288</f>
        <v>0</v>
      </c>
      <c r="I287" s="19">
        <f t="shared" si="242"/>
        <v>0</v>
      </c>
      <c r="J287" s="19">
        <f t="shared" si="242"/>
        <v>0</v>
      </c>
      <c r="K287" s="19">
        <f t="shared" si="242"/>
        <v>0</v>
      </c>
      <c r="L287" s="19">
        <f t="shared" si="242"/>
        <v>0</v>
      </c>
      <c r="M287" s="19">
        <f t="shared" si="242"/>
        <v>0</v>
      </c>
      <c r="N287" s="19">
        <f t="shared" si="242"/>
        <v>0</v>
      </c>
      <c r="O287" s="44">
        <f>+O288+O289+O290+O291+O292+O293+O294</f>
        <v>6.6496819105955831</v>
      </c>
    </row>
    <row r="288" spans="1:15" ht="12.75" x14ac:dyDescent="0.2">
      <c r="A288" s="270">
        <v>2</v>
      </c>
      <c r="B288" s="264">
        <v>6</v>
      </c>
      <c r="C288" s="264">
        <v>2</v>
      </c>
      <c r="D288" s="264">
        <v>3</v>
      </c>
      <c r="E288" s="264" t="s">
        <v>181</v>
      </c>
      <c r="F288" s="268" t="s">
        <v>159</v>
      </c>
      <c r="G288" s="17"/>
      <c r="H288" s="17"/>
      <c r="I288" s="17"/>
      <c r="J288" s="17"/>
      <c r="K288" s="17"/>
      <c r="L288" s="17"/>
      <c r="M288" s="17"/>
      <c r="N288" s="281">
        <f t="shared" ref="N288:N290" si="243">SUBTOTAL(9,G288:M288)</f>
        <v>0</v>
      </c>
      <c r="O288" s="284">
        <f t="shared" ref="O288:O295" si="244">IFERROR(N288/$N$18*100,"0.00")</f>
        <v>0</v>
      </c>
    </row>
    <row r="289" spans="1:15" ht="12.75" x14ac:dyDescent="0.2">
      <c r="A289" s="260">
        <v>2</v>
      </c>
      <c r="B289" s="261">
        <v>6</v>
      </c>
      <c r="C289" s="261">
        <v>2</v>
      </c>
      <c r="D289" s="261">
        <v>4</v>
      </c>
      <c r="E289" s="261"/>
      <c r="F289" s="269" t="s">
        <v>994</v>
      </c>
      <c r="G289" s="19">
        <f t="shared" ref="G289:N289" si="245">+G290</f>
        <v>0</v>
      </c>
      <c r="H289" s="19">
        <f t="shared" si="245"/>
        <v>0</v>
      </c>
      <c r="I289" s="19">
        <f t="shared" si="245"/>
        <v>0</v>
      </c>
      <c r="J289" s="19">
        <f t="shared" si="245"/>
        <v>0</v>
      </c>
      <c r="K289" s="19">
        <f t="shared" si="245"/>
        <v>0</v>
      </c>
      <c r="L289" s="19">
        <f t="shared" si="245"/>
        <v>0</v>
      </c>
      <c r="M289" s="19">
        <f t="shared" si="245"/>
        <v>0</v>
      </c>
      <c r="N289" s="19">
        <f t="shared" si="245"/>
        <v>0</v>
      </c>
      <c r="O289" s="44">
        <f t="shared" ref="O289" si="246">+O290</f>
        <v>0</v>
      </c>
    </row>
    <row r="290" spans="1:15" ht="12.75" x14ac:dyDescent="0.2">
      <c r="A290" s="270">
        <v>2</v>
      </c>
      <c r="B290" s="264">
        <v>6</v>
      </c>
      <c r="C290" s="264">
        <v>2</v>
      </c>
      <c r="D290" s="264">
        <v>4</v>
      </c>
      <c r="E290" s="264" t="s">
        <v>181</v>
      </c>
      <c r="F290" s="265" t="s">
        <v>994</v>
      </c>
      <c r="G290" s="17"/>
      <c r="H290" s="17"/>
      <c r="I290" s="17"/>
      <c r="J290" s="17"/>
      <c r="K290" s="17"/>
      <c r="L290" s="17"/>
      <c r="M290" s="17"/>
      <c r="N290" s="281">
        <f t="shared" si="243"/>
        <v>0</v>
      </c>
      <c r="O290" s="284">
        <f t="shared" si="244"/>
        <v>0</v>
      </c>
    </row>
    <row r="291" spans="1:15" ht="12.75" x14ac:dyDescent="0.2">
      <c r="A291" s="257">
        <v>2</v>
      </c>
      <c r="B291" s="258">
        <v>6</v>
      </c>
      <c r="C291" s="258">
        <v>3</v>
      </c>
      <c r="D291" s="258"/>
      <c r="E291" s="258"/>
      <c r="F291" s="259" t="s">
        <v>160</v>
      </c>
      <c r="G291" s="22">
        <f t="shared" ref="G291:N291" si="247">+G292+G294</f>
        <v>1500000</v>
      </c>
      <c r="H291" s="22">
        <f t="shared" si="247"/>
        <v>2500000</v>
      </c>
      <c r="I291" s="22">
        <f t="shared" si="247"/>
        <v>13000000</v>
      </c>
      <c r="J291" s="22">
        <f t="shared" si="247"/>
        <v>11000000</v>
      </c>
      <c r="K291" s="22">
        <f t="shared" si="247"/>
        <v>1500000</v>
      </c>
      <c r="L291" s="22">
        <f t="shared" si="247"/>
        <v>500000</v>
      </c>
      <c r="M291" s="22">
        <f t="shared" si="247"/>
        <v>0</v>
      </c>
      <c r="N291" s="22">
        <f t="shared" si="247"/>
        <v>30000000</v>
      </c>
      <c r="O291" s="22">
        <f t="shared" ref="O291" si="248">+O292+O294</f>
        <v>2.4936307164733442</v>
      </c>
    </row>
    <row r="292" spans="1:15" ht="12.75" x14ac:dyDescent="0.2">
      <c r="A292" s="272">
        <v>2</v>
      </c>
      <c r="B292" s="261">
        <v>6</v>
      </c>
      <c r="C292" s="261">
        <v>3</v>
      </c>
      <c r="D292" s="261">
        <v>1</v>
      </c>
      <c r="E292" s="261"/>
      <c r="F292" s="277" t="s">
        <v>161</v>
      </c>
      <c r="G292" s="19">
        <f t="shared" ref="G292:N292" si="249">+G293</f>
        <v>1000000</v>
      </c>
      <c r="H292" s="19">
        <f t="shared" si="249"/>
        <v>2000000</v>
      </c>
      <c r="I292" s="19">
        <f t="shared" si="249"/>
        <v>10000000</v>
      </c>
      <c r="J292" s="19">
        <f t="shared" si="249"/>
        <v>6000000</v>
      </c>
      <c r="K292" s="19">
        <f t="shared" si="249"/>
        <v>1000000</v>
      </c>
      <c r="L292" s="19">
        <f t="shared" si="249"/>
        <v>0</v>
      </c>
      <c r="M292" s="19">
        <f t="shared" si="249"/>
        <v>0</v>
      </c>
      <c r="N292" s="19">
        <f t="shared" si="249"/>
        <v>20000000</v>
      </c>
      <c r="O292" s="44">
        <f t="shared" ref="O292" si="250">+O293</f>
        <v>1.662420477648896</v>
      </c>
    </row>
    <row r="293" spans="1:15" ht="12.75" x14ac:dyDescent="0.2">
      <c r="A293" s="263">
        <v>2</v>
      </c>
      <c r="B293" s="264">
        <v>6</v>
      </c>
      <c r="C293" s="264">
        <v>3</v>
      </c>
      <c r="D293" s="264">
        <v>1</v>
      </c>
      <c r="E293" s="264" t="s">
        <v>181</v>
      </c>
      <c r="F293" s="265" t="s">
        <v>161</v>
      </c>
      <c r="G293" s="17">
        <v>1000000</v>
      </c>
      <c r="H293" s="17">
        <v>2000000</v>
      </c>
      <c r="I293" s="17">
        <v>10000000</v>
      </c>
      <c r="J293" s="17">
        <v>6000000</v>
      </c>
      <c r="K293" s="17">
        <v>1000000</v>
      </c>
      <c r="L293" s="17"/>
      <c r="M293" s="17"/>
      <c r="N293" s="281">
        <f>SUBTOTAL(9,G293:M293)</f>
        <v>20000000</v>
      </c>
      <c r="O293" s="284">
        <f t="shared" si="244"/>
        <v>1.662420477648896</v>
      </c>
    </row>
    <row r="294" spans="1:15" ht="12.75" x14ac:dyDescent="0.2">
      <c r="A294" s="260">
        <v>2</v>
      </c>
      <c r="B294" s="261">
        <v>6</v>
      </c>
      <c r="C294" s="261">
        <v>3</v>
      </c>
      <c r="D294" s="261">
        <v>2</v>
      </c>
      <c r="E294" s="261"/>
      <c r="F294" s="269" t="s">
        <v>162</v>
      </c>
      <c r="G294" s="19">
        <f t="shared" ref="G294:N294" si="251">+G295</f>
        <v>500000</v>
      </c>
      <c r="H294" s="19">
        <f t="shared" si="251"/>
        <v>500000</v>
      </c>
      <c r="I294" s="19">
        <f t="shared" si="251"/>
        <v>3000000</v>
      </c>
      <c r="J294" s="19">
        <f t="shared" si="251"/>
        <v>5000000</v>
      </c>
      <c r="K294" s="19">
        <f t="shared" si="251"/>
        <v>500000</v>
      </c>
      <c r="L294" s="19">
        <f t="shared" si="251"/>
        <v>500000</v>
      </c>
      <c r="M294" s="19">
        <f t="shared" si="251"/>
        <v>0</v>
      </c>
      <c r="N294" s="19">
        <f t="shared" si="251"/>
        <v>10000000</v>
      </c>
      <c r="O294" s="44">
        <f t="shared" ref="O294" si="252">+O295</f>
        <v>0.831210238824448</v>
      </c>
    </row>
    <row r="295" spans="1:15" ht="12.75" x14ac:dyDescent="0.2">
      <c r="A295" s="270">
        <v>2</v>
      </c>
      <c r="B295" s="264">
        <v>6</v>
      </c>
      <c r="C295" s="264">
        <v>3</v>
      </c>
      <c r="D295" s="264">
        <v>2</v>
      </c>
      <c r="E295" s="264" t="s">
        <v>181</v>
      </c>
      <c r="F295" s="268" t="s">
        <v>162</v>
      </c>
      <c r="G295" s="17">
        <v>500000</v>
      </c>
      <c r="H295" s="17">
        <v>500000</v>
      </c>
      <c r="I295" s="17">
        <v>3000000</v>
      </c>
      <c r="J295" s="17">
        <v>5000000</v>
      </c>
      <c r="K295" s="17">
        <v>500000</v>
      </c>
      <c r="L295" s="17">
        <v>500000</v>
      </c>
      <c r="M295" s="17"/>
      <c r="N295" s="281">
        <f>SUBTOTAL(9,G295:M295)</f>
        <v>10000000</v>
      </c>
      <c r="O295" s="284">
        <f t="shared" si="244"/>
        <v>0.831210238824448</v>
      </c>
    </row>
    <row r="296" spans="1:15" ht="12.75" x14ac:dyDescent="0.2">
      <c r="A296" s="257">
        <v>2</v>
      </c>
      <c r="B296" s="258">
        <v>6</v>
      </c>
      <c r="C296" s="258">
        <v>4</v>
      </c>
      <c r="D296" s="258"/>
      <c r="E296" s="258"/>
      <c r="F296" s="259" t="s">
        <v>163</v>
      </c>
      <c r="G296" s="22">
        <f t="shared" ref="G296:N296" si="253">+G297+G299+G301</f>
        <v>0</v>
      </c>
      <c r="H296" s="22">
        <f t="shared" si="253"/>
        <v>0</v>
      </c>
      <c r="I296" s="22">
        <f t="shared" si="253"/>
        <v>0</v>
      </c>
      <c r="J296" s="22">
        <f t="shared" si="253"/>
        <v>0</v>
      </c>
      <c r="K296" s="22">
        <f t="shared" si="253"/>
        <v>0</v>
      </c>
      <c r="L296" s="22">
        <f t="shared" si="253"/>
        <v>0</v>
      </c>
      <c r="M296" s="22">
        <f t="shared" si="253"/>
        <v>0</v>
      </c>
      <c r="N296" s="22">
        <f t="shared" si="253"/>
        <v>0</v>
      </c>
      <c r="O296" s="22">
        <f t="shared" ref="O296" si="254">+O297+O299+O301</f>
        <v>0</v>
      </c>
    </row>
    <row r="297" spans="1:15" ht="12.75" x14ac:dyDescent="0.2">
      <c r="A297" s="260">
        <v>2</v>
      </c>
      <c r="B297" s="261">
        <v>6</v>
      </c>
      <c r="C297" s="261">
        <v>4</v>
      </c>
      <c r="D297" s="261">
        <v>1</v>
      </c>
      <c r="E297" s="261"/>
      <c r="F297" s="269" t="s">
        <v>164</v>
      </c>
      <c r="G297" s="19">
        <f t="shared" ref="G297:N297" si="255">+G298</f>
        <v>0</v>
      </c>
      <c r="H297" s="19">
        <f t="shared" si="255"/>
        <v>0</v>
      </c>
      <c r="I297" s="19">
        <f t="shared" si="255"/>
        <v>0</v>
      </c>
      <c r="J297" s="19">
        <f t="shared" si="255"/>
        <v>0</v>
      </c>
      <c r="K297" s="19">
        <f t="shared" si="255"/>
        <v>0</v>
      </c>
      <c r="L297" s="19">
        <f t="shared" si="255"/>
        <v>0</v>
      </c>
      <c r="M297" s="19">
        <f t="shared" si="255"/>
        <v>0</v>
      </c>
      <c r="N297" s="19">
        <f t="shared" si="255"/>
        <v>0</v>
      </c>
      <c r="O297" s="44">
        <f t="shared" ref="N297:O301" si="256">+O298</f>
        <v>0</v>
      </c>
    </row>
    <row r="298" spans="1:15" ht="12.75" x14ac:dyDescent="0.2">
      <c r="A298" s="270">
        <v>2</v>
      </c>
      <c r="B298" s="264">
        <v>6</v>
      </c>
      <c r="C298" s="264">
        <v>4</v>
      </c>
      <c r="D298" s="264">
        <v>1</v>
      </c>
      <c r="E298" s="264" t="s">
        <v>181</v>
      </c>
      <c r="F298" s="268" t="s">
        <v>164</v>
      </c>
      <c r="G298" s="17"/>
      <c r="H298" s="17"/>
      <c r="I298" s="17"/>
      <c r="J298" s="17"/>
      <c r="K298" s="17"/>
      <c r="L298" s="17"/>
      <c r="M298" s="17"/>
      <c r="N298" s="281">
        <f>SUBTOTAL(9,G298:M298)</f>
        <v>0</v>
      </c>
      <c r="O298" s="284">
        <f t="shared" ref="O298:O328" si="257">IFERROR(N298/$N$18*100,"0.00")</f>
        <v>0</v>
      </c>
    </row>
    <row r="299" spans="1:15" ht="12.75" x14ac:dyDescent="0.2">
      <c r="A299" s="260">
        <v>2</v>
      </c>
      <c r="B299" s="261">
        <v>6</v>
      </c>
      <c r="C299" s="261">
        <v>4</v>
      </c>
      <c r="D299" s="261">
        <v>2</v>
      </c>
      <c r="E299" s="261"/>
      <c r="F299" s="269" t="s">
        <v>165</v>
      </c>
      <c r="G299" s="19">
        <f t="shared" ref="G299:N299" si="258">+G300</f>
        <v>0</v>
      </c>
      <c r="H299" s="19">
        <f t="shared" si="258"/>
        <v>0</v>
      </c>
      <c r="I299" s="19">
        <f t="shared" si="258"/>
        <v>0</v>
      </c>
      <c r="J299" s="19">
        <f t="shared" si="258"/>
        <v>0</v>
      </c>
      <c r="K299" s="19">
        <f t="shared" si="258"/>
        <v>0</v>
      </c>
      <c r="L299" s="19">
        <f t="shared" si="258"/>
        <v>0</v>
      </c>
      <c r="M299" s="19">
        <f t="shared" si="258"/>
        <v>0</v>
      </c>
      <c r="N299" s="19">
        <f t="shared" si="258"/>
        <v>0</v>
      </c>
      <c r="O299" s="44">
        <f t="shared" ref="O299" si="259">+O300</f>
        <v>0</v>
      </c>
    </row>
    <row r="300" spans="1:15" ht="12.75" x14ac:dyDescent="0.2">
      <c r="A300" s="270">
        <v>2</v>
      </c>
      <c r="B300" s="264">
        <v>6</v>
      </c>
      <c r="C300" s="264">
        <v>4</v>
      </c>
      <c r="D300" s="264">
        <v>2</v>
      </c>
      <c r="E300" s="264" t="s">
        <v>181</v>
      </c>
      <c r="F300" s="268" t="s">
        <v>165</v>
      </c>
      <c r="G300" s="17"/>
      <c r="H300" s="17"/>
      <c r="I300" s="17"/>
      <c r="J300" s="17"/>
      <c r="K300" s="17"/>
      <c r="L300" s="17"/>
      <c r="M300" s="17"/>
      <c r="N300" s="281">
        <f>SUBTOTAL(9,G300:M300)</f>
        <v>0</v>
      </c>
      <c r="O300" s="284">
        <f t="shared" si="257"/>
        <v>0</v>
      </c>
    </row>
    <row r="301" spans="1:15" ht="12.75" x14ac:dyDescent="0.2">
      <c r="A301" s="260">
        <v>2</v>
      </c>
      <c r="B301" s="261">
        <v>6</v>
      </c>
      <c r="C301" s="261">
        <v>4</v>
      </c>
      <c r="D301" s="261">
        <v>8</v>
      </c>
      <c r="E301" s="261"/>
      <c r="F301" s="269" t="s">
        <v>166</v>
      </c>
      <c r="G301" s="19">
        <f t="shared" ref="G301:M301" si="260">+G302</f>
        <v>0</v>
      </c>
      <c r="H301" s="19">
        <f t="shared" si="260"/>
        <v>0</v>
      </c>
      <c r="I301" s="19">
        <f t="shared" si="260"/>
        <v>0</v>
      </c>
      <c r="J301" s="19">
        <f t="shared" si="260"/>
        <v>0</v>
      </c>
      <c r="K301" s="19">
        <f t="shared" si="260"/>
        <v>0</v>
      </c>
      <c r="L301" s="19">
        <f t="shared" si="260"/>
        <v>0</v>
      </c>
      <c r="M301" s="19">
        <f t="shared" si="260"/>
        <v>0</v>
      </c>
      <c r="N301" s="19">
        <f t="shared" si="256"/>
        <v>0</v>
      </c>
      <c r="O301" s="44">
        <f t="shared" ref="O301" si="261">+O302</f>
        <v>0</v>
      </c>
    </row>
    <row r="302" spans="1:15" ht="12.75" x14ac:dyDescent="0.2">
      <c r="A302" s="270">
        <v>2</v>
      </c>
      <c r="B302" s="264">
        <v>6</v>
      </c>
      <c r="C302" s="264">
        <v>4</v>
      </c>
      <c r="D302" s="264">
        <v>8</v>
      </c>
      <c r="E302" s="264" t="s">
        <v>181</v>
      </c>
      <c r="F302" s="268" t="s">
        <v>166</v>
      </c>
      <c r="G302" s="17"/>
      <c r="H302" s="17"/>
      <c r="I302" s="17"/>
      <c r="J302" s="17"/>
      <c r="K302" s="17"/>
      <c r="L302" s="17"/>
      <c r="M302" s="17"/>
      <c r="N302" s="281">
        <f>SUBTOTAL(9,G302:M302)</f>
        <v>0</v>
      </c>
      <c r="O302" s="284">
        <f t="shared" si="257"/>
        <v>0</v>
      </c>
    </row>
    <row r="303" spans="1:15" ht="12.75" x14ac:dyDescent="0.2">
      <c r="A303" s="257">
        <v>2</v>
      </c>
      <c r="B303" s="258">
        <v>6</v>
      </c>
      <c r="C303" s="258">
        <v>5</v>
      </c>
      <c r="D303" s="258"/>
      <c r="E303" s="258"/>
      <c r="F303" s="259" t="s">
        <v>167</v>
      </c>
      <c r="G303" s="22">
        <f t="shared" ref="G303:N303" si="262">+G304+G306+G308+G310</f>
        <v>999999</v>
      </c>
      <c r="H303" s="22">
        <f t="shared" si="262"/>
        <v>999999</v>
      </c>
      <c r="I303" s="22">
        <f t="shared" si="262"/>
        <v>999999</v>
      </c>
      <c r="J303" s="22">
        <f t="shared" si="262"/>
        <v>999999</v>
      </c>
      <c r="K303" s="22">
        <f t="shared" si="262"/>
        <v>999999</v>
      </c>
      <c r="L303" s="22">
        <f t="shared" si="262"/>
        <v>999999</v>
      </c>
      <c r="M303" s="22">
        <f t="shared" si="262"/>
        <v>1000006</v>
      </c>
      <c r="N303" s="22">
        <f t="shared" si="262"/>
        <v>7000000</v>
      </c>
      <c r="O303" s="22">
        <f t="shared" ref="O303" si="263">+O304+O306+O308+O310</f>
        <v>0.5818471671771136</v>
      </c>
    </row>
    <row r="304" spans="1:15" ht="12.75" x14ac:dyDescent="0.2">
      <c r="A304" s="260">
        <v>2</v>
      </c>
      <c r="B304" s="261">
        <v>6</v>
      </c>
      <c r="C304" s="261">
        <v>5</v>
      </c>
      <c r="D304" s="261">
        <v>2</v>
      </c>
      <c r="E304" s="261"/>
      <c r="F304" s="269" t="s">
        <v>168</v>
      </c>
      <c r="G304" s="19">
        <f t="shared" ref="G304:N304" si="264">+G305</f>
        <v>0</v>
      </c>
      <c r="H304" s="19">
        <f t="shared" si="264"/>
        <v>0</v>
      </c>
      <c r="I304" s="19">
        <f t="shared" si="264"/>
        <v>0</v>
      </c>
      <c r="J304" s="19">
        <f t="shared" si="264"/>
        <v>0</v>
      </c>
      <c r="K304" s="19">
        <f t="shared" si="264"/>
        <v>0</v>
      </c>
      <c r="L304" s="19">
        <f t="shared" si="264"/>
        <v>0</v>
      </c>
      <c r="M304" s="19">
        <f t="shared" si="264"/>
        <v>0</v>
      </c>
      <c r="N304" s="19">
        <f t="shared" si="264"/>
        <v>0</v>
      </c>
      <c r="O304" s="44">
        <f t="shared" ref="O304" si="265">+O305</f>
        <v>0</v>
      </c>
    </row>
    <row r="305" spans="1:15" ht="12.75" x14ac:dyDescent="0.2">
      <c r="A305" s="263">
        <v>2</v>
      </c>
      <c r="B305" s="264">
        <v>6</v>
      </c>
      <c r="C305" s="264">
        <v>5</v>
      </c>
      <c r="D305" s="264">
        <v>2</v>
      </c>
      <c r="E305" s="264" t="s">
        <v>181</v>
      </c>
      <c r="F305" s="268" t="s">
        <v>168</v>
      </c>
      <c r="G305" s="17"/>
      <c r="H305" s="17"/>
      <c r="I305" s="17"/>
      <c r="J305" s="17"/>
      <c r="K305" s="17"/>
      <c r="L305" s="17"/>
      <c r="M305" s="17"/>
      <c r="N305" s="281">
        <f>SUBTOTAL(9,G305:M305)</f>
        <v>0</v>
      </c>
      <c r="O305" s="284">
        <f t="shared" si="257"/>
        <v>0</v>
      </c>
    </row>
    <row r="306" spans="1:15" ht="12.75" x14ac:dyDescent="0.2">
      <c r="A306" s="260">
        <v>2</v>
      </c>
      <c r="B306" s="261">
        <v>6</v>
      </c>
      <c r="C306" s="261">
        <v>5</v>
      </c>
      <c r="D306" s="261">
        <v>4</v>
      </c>
      <c r="E306" s="261"/>
      <c r="F306" s="269" t="s">
        <v>995</v>
      </c>
      <c r="G306" s="19">
        <f t="shared" ref="G306:N306" si="266">+G307</f>
        <v>285714</v>
      </c>
      <c r="H306" s="19">
        <f t="shared" si="266"/>
        <v>285714</v>
      </c>
      <c r="I306" s="19">
        <f t="shared" si="266"/>
        <v>285714</v>
      </c>
      <c r="J306" s="19">
        <f t="shared" si="266"/>
        <v>285714</v>
      </c>
      <c r="K306" s="19">
        <f t="shared" si="266"/>
        <v>285714</v>
      </c>
      <c r="L306" s="19">
        <f t="shared" si="266"/>
        <v>285714</v>
      </c>
      <c r="M306" s="19">
        <f t="shared" si="266"/>
        <v>285716</v>
      </c>
      <c r="N306" s="19">
        <f t="shared" si="266"/>
        <v>2000000</v>
      </c>
      <c r="O306" s="44">
        <f t="shared" ref="O306" si="267">+O307</f>
        <v>0.1662420477648896</v>
      </c>
    </row>
    <row r="307" spans="1:15" ht="12.75" x14ac:dyDescent="0.2">
      <c r="A307" s="263">
        <v>2</v>
      </c>
      <c r="B307" s="264">
        <v>6</v>
      </c>
      <c r="C307" s="264">
        <v>5</v>
      </c>
      <c r="D307" s="264">
        <v>4</v>
      </c>
      <c r="E307" s="264" t="s">
        <v>181</v>
      </c>
      <c r="F307" s="268" t="s">
        <v>995</v>
      </c>
      <c r="G307" s="17">
        <v>285714</v>
      </c>
      <c r="H307" s="17">
        <v>285714</v>
      </c>
      <c r="I307" s="17">
        <v>285714</v>
      </c>
      <c r="J307" s="17">
        <v>285714</v>
      </c>
      <c r="K307" s="17">
        <v>285714</v>
      </c>
      <c r="L307" s="17">
        <v>285714</v>
      </c>
      <c r="M307" s="17">
        <v>285716</v>
      </c>
      <c r="N307" s="281">
        <f>SUBTOTAL(9,G307:M307)</f>
        <v>2000000</v>
      </c>
      <c r="O307" s="284">
        <f t="shared" si="257"/>
        <v>0.1662420477648896</v>
      </c>
    </row>
    <row r="308" spans="1:15" ht="12.75" x14ac:dyDescent="0.2">
      <c r="A308" s="260">
        <v>2</v>
      </c>
      <c r="B308" s="261">
        <v>6</v>
      </c>
      <c r="C308" s="261">
        <v>5</v>
      </c>
      <c r="D308" s="261">
        <v>5</v>
      </c>
      <c r="E308" s="261"/>
      <c r="F308" s="269" t="s">
        <v>169</v>
      </c>
      <c r="G308" s="19">
        <f t="shared" ref="G308:N308" si="268">+G309</f>
        <v>428571</v>
      </c>
      <c r="H308" s="19">
        <f t="shared" si="268"/>
        <v>428571</v>
      </c>
      <c r="I308" s="19">
        <f t="shared" si="268"/>
        <v>428571</v>
      </c>
      <c r="J308" s="19">
        <f t="shared" si="268"/>
        <v>428571</v>
      </c>
      <c r="K308" s="19">
        <f t="shared" si="268"/>
        <v>428571</v>
      </c>
      <c r="L308" s="19">
        <f t="shared" si="268"/>
        <v>428571</v>
      </c>
      <c r="M308" s="19">
        <f>+M309</f>
        <v>428574</v>
      </c>
      <c r="N308" s="19">
        <f t="shared" si="268"/>
        <v>3000000</v>
      </c>
      <c r="O308" s="44">
        <f t="shared" ref="O308" si="269">+O309</f>
        <v>0.2493630716473344</v>
      </c>
    </row>
    <row r="309" spans="1:15" ht="12.75" x14ac:dyDescent="0.2">
      <c r="A309" s="263">
        <v>2</v>
      </c>
      <c r="B309" s="264">
        <v>6</v>
      </c>
      <c r="C309" s="264">
        <v>5</v>
      </c>
      <c r="D309" s="264">
        <v>5</v>
      </c>
      <c r="E309" s="264" t="s">
        <v>181</v>
      </c>
      <c r="F309" s="268" t="s">
        <v>169</v>
      </c>
      <c r="G309" s="17">
        <v>428571</v>
      </c>
      <c r="H309" s="17">
        <v>428571</v>
      </c>
      <c r="I309" s="17">
        <v>428571</v>
      </c>
      <c r="J309" s="17">
        <v>428571</v>
      </c>
      <c r="K309" s="17">
        <v>428571</v>
      </c>
      <c r="L309" s="17">
        <v>428571</v>
      </c>
      <c r="M309" s="17">
        <v>428574</v>
      </c>
      <c r="N309" s="281">
        <f>SUBTOTAL(9,G309:M309)</f>
        <v>3000000</v>
      </c>
      <c r="O309" s="284">
        <f t="shared" si="257"/>
        <v>0.2493630716473344</v>
      </c>
    </row>
    <row r="310" spans="1:15" ht="12.75" x14ac:dyDescent="0.2">
      <c r="A310" s="260">
        <v>2</v>
      </c>
      <c r="B310" s="261">
        <v>6</v>
      </c>
      <c r="C310" s="261">
        <v>5</v>
      </c>
      <c r="D310" s="261">
        <v>6</v>
      </c>
      <c r="E310" s="261"/>
      <c r="F310" s="269" t="s">
        <v>170</v>
      </c>
      <c r="G310" s="19">
        <f t="shared" ref="G310:N310" si="270">+G311</f>
        <v>285714</v>
      </c>
      <c r="H310" s="19">
        <f t="shared" si="270"/>
        <v>285714</v>
      </c>
      <c r="I310" s="19">
        <f t="shared" si="270"/>
        <v>285714</v>
      </c>
      <c r="J310" s="19">
        <f t="shared" si="270"/>
        <v>285714</v>
      </c>
      <c r="K310" s="19">
        <f t="shared" si="270"/>
        <v>285714</v>
      </c>
      <c r="L310" s="19">
        <f t="shared" si="270"/>
        <v>285714</v>
      </c>
      <c r="M310" s="19">
        <f t="shared" si="270"/>
        <v>285716</v>
      </c>
      <c r="N310" s="19">
        <f t="shared" si="270"/>
        <v>2000000</v>
      </c>
      <c r="O310" s="44">
        <f t="shared" ref="O310" si="271">+O311</f>
        <v>0.1662420477648896</v>
      </c>
    </row>
    <row r="311" spans="1:15" ht="12.75" x14ac:dyDescent="0.2">
      <c r="A311" s="263">
        <v>2</v>
      </c>
      <c r="B311" s="264">
        <v>6</v>
      </c>
      <c r="C311" s="264">
        <v>5</v>
      </c>
      <c r="D311" s="264">
        <v>6</v>
      </c>
      <c r="E311" s="264" t="s">
        <v>181</v>
      </c>
      <c r="F311" s="268" t="s">
        <v>170</v>
      </c>
      <c r="G311" s="17">
        <v>285714</v>
      </c>
      <c r="H311" s="17">
        <v>285714</v>
      </c>
      <c r="I311" s="17">
        <v>285714</v>
      </c>
      <c r="J311" s="17">
        <v>285714</v>
      </c>
      <c r="K311" s="17">
        <v>285714</v>
      </c>
      <c r="L311" s="17">
        <v>285714</v>
      </c>
      <c r="M311" s="17">
        <v>285716</v>
      </c>
      <c r="N311" s="281">
        <f>SUBTOTAL(9,G311:M311)</f>
        <v>2000000</v>
      </c>
      <c r="O311" s="284">
        <f t="shared" si="257"/>
        <v>0.1662420477648896</v>
      </c>
    </row>
    <row r="312" spans="1:15" ht="12.75" x14ac:dyDescent="0.2">
      <c r="A312" s="257">
        <v>2</v>
      </c>
      <c r="B312" s="258">
        <v>6</v>
      </c>
      <c r="C312" s="258">
        <v>6</v>
      </c>
      <c r="D312" s="258"/>
      <c r="E312" s="258"/>
      <c r="F312" s="259" t="s">
        <v>239</v>
      </c>
      <c r="G312" s="22">
        <f t="shared" ref="G312:N313" si="272">+G313</f>
        <v>0</v>
      </c>
      <c r="H312" s="22">
        <f t="shared" si="272"/>
        <v>0</v>
      </c>
      <c r="I312" s="22">
        <f t="shared" si="272"/>
        <v>0</v>
      </c>
      <c r="J312" s="22">
        <f t="shared" si="272"/>
        <v>0</v>
      </c>
      <c r="K312" s="22">
        <f t="shared" si="272"/>
        <v>0</v>
      </c>
      <c r="L312" s="22">
        <f t="shared" si="272"/>
        <v>0</v>
      </c>
      <c r="M312" s="22">
        <f t="shared" si="272"/>
        <v>0</v>
      </c>
      <c r="N312" s="22">
        <f t="shared" si="272"/>
        <v>0</v>
      </c>
      <c r="O312" s="42">
        <f t="shared" ref="N312:O321" si="273">+O313</f>
        <v>0</v>
      </c>
    </row>
    <row r="313" spans="1:15" ht="12.75" x14ac:dyDescent="0.2">
      <c r="A313" s="260">
        <v>2</v>
      </c>
      <c r="B313" s="261">
        <v>6</v>
      </c>
      <c r="C313" s="261">
        <v>6</v>
      </c>
      <c r="D313" s="261">
        <v>1</v>
      </c>
      <c r="E313" s="261"/>
      <c r="F313" s="277" t="s">
        <v>240</v>
      </c>
      <c r="G313" s="20">
        <f t="shared" si="272"/>
        <v>0</v>
      </c>
      <c r="H313" s="20">
        <f t="shared" si="272"/>
        <v>0</v>
      </c>
      <c r="I313" s="20">
        <f t="shared" si="272"/>
        <v>0</v>
      </c>
      <c r="J313" s="20">
        <f t="shared" si="272"/>
        <v>0</v>
      </c>
      <c r="K313" s="20">
        <f t="shared" si="272"/>
        <v>0</v>
      </c>
      <c r="L313" s="20">
        <f t="shared" si="272"/>
        <v>0</v>
      </c>
      <c r="M313" s="20">
        <f t="shared" si="272"/>
        <v>0</v>
      </c>
      <c r="N313" s="20">
        <f t="shared" si="272"/>
        <v>0</v>
      </c>
      <c r="O313" s="44">
        <f t="shared" si="273"/>
        <v>0</v>
      </c>
    </row>
    <row r="314" spans="1:15" ht="12.75" x14ac:dyDescent="0.2">
      <c r="A314" s="263">
        <v>2</v>
      </c>
      <c r="B314" s="264">
        <v>6</v>
      </c>
      <c r="C314" s="264">
        <v>6</v>
      </c>
      <c r="D314" s="264">
        <v>1</v>
      </c>
      <c r="E314" s="264" t="s">
        <v>181</v>
      </c>
      <c r="F314" s="268" t="s">
        <v>240</v>
      </c>
      <c r="G314" s="17"/>
      <c r="H314" s="17"/>
      <c r="I314" s="17"/>
      <c r="J314" s="17"/>
      <c r="K314" s="17"/>
      <c r="L314" s="17"/>
      <c r="M314" s="17"/>
      <c r="N314" s="282">
        <f t="shared" ref="N314" si="274">SUBTOTAL(9,G314:M314)</f>
        <v>0</v>
      </c>
      <c r="O314" s="284">
        <f t="shared" si="257"/>
        <v>0</v>
      </c>
    </row>
    <row r="315" spans="1:15" ht="12.75" x14ac:dyDescent="0.2">
      <c r="A315" s="257">
        <v>2</v>
      </c>
      <c r="B315" s="258">
        <v>6</v>
      </c>
      <c r="C315" s="258">
        <v>8</v>
      </c>
      <c r="D315" s="258"/>
      <c r="E315" s="258"/>
      <c r="F315" s="259" t="s">
        <v>172</v>
      </c>
      <c r="G315" s="22">
        <f t="shared" ref="G315:O315" si="275">+G316+G319+G321+G323</f>
        <v>142857</v>
      </c>
      <c r="H315" s="22">
        <f t="shared" si="275"/>
        <v>142857</v>
      </c>
      <c r="I315" s="22">
        <f t="shared" si="275"/>
        <v>142857</v>
      </c>
      <c r="J315" s="22">
        <f t="shared" si="275"/>
        <v>142857</v>
      </c>
      <c r="K315" s="22">
        <f t="shared" si="275"/>
        <v>142857</v>
      </c>
      <c r="L315" s="22">
        <f t="shared" si="275"/>
        <v>142857</v>
      </c>
      <c r="M315" s="22">
        <f t="shared" si="275"/>
        <v>142858</v>
      </c>
      <c r="N315" s="22">
        <f t="shared" si="275"/>
        <v>1000000</v>
      </c>
      <c r="O315" s="22">
        <f t="shared" si="275"/>
        <v>8.31210238824448E-2</v>
      </c>
    </row>
    <row r="316" spans="1:15" ht="12.75" x14ac:dyDescent="0.2">
      <c r="A316" s="260">
        <v>2</v>
      </c>
      <c r="B316" s="261">
        <v>6</v>
      </c>
      <c r="C316" s="261">
        <v>8</v>
      </c>
      <c r="D316" s="261">
        <v>3</v>
      </c>
      <c r="E316" s="261"/>
      <c r="F316" s="269" t="s">
        <v>173</v>
      </c>
      <c r="G316" s="19">
        <f>+G317+G318</f>
        <v>142857</v>
      </c>
      <c r="H316" s="19">
        <f t="shared" ref="H316:O316" si="276">+H317+H318</f>
        <v>142857</v>
      </c>
      <c r="I316" s="19">
        <f t="shared" si="276"/>
        <v>142857</v>
      </c>
      <c r="J316" s="19">
        <f t="shared" si="276"/>
        <v>142857</v>
      </c>
      <c r="K316" s="19">
        <f t="shared" si="276"/>
        <v>142857</v>
      </c>
      <c r="L316" s="19">
        <f t="shared" si="276"/>
        <v>142857</v>
      </c>
      <c r="M316" s="19">
        <f t="shared" si="276"/>
        <v>142858</v>
      </c>
      <c r="N316" s="19">
        <f t="shared" si="276"/>
        <v>1000000</v>
      </c>
      <c r="O316" s="44">
        <f t="shared" si="276"/>
        <v>8.31210238824448E-2</v>
      </c>
    </row>
    <row r="317" spans="1:15" ht="12.75" x14ac:dyDescent="0.2">
      <c r="A317" s="270">
        <v>2</v>
      </c>
      <c r="B317" s="264">
        <v>6</v>
      </c>
      <c r="C317" s="264">
        <v>8</v>
      </c>
      <c r="D317" s="264">
        <v>3</v>
      </c>
      <c r="E317" s="264" t="s">
        <v>181</v>
      </c>
      <c r="F317" s="268" t="s">
        <v>174</v>
      </c>
      <c r="G317" s="17">
        <v>142857</v>
      </c>
      <c r="H317" s="17">
        <v>142857</v>
      </c>
      <c r="I317" s="17">
        <v>142857</v>
      </c>
      <c r="J317" s="17">
        <v>142857</v>
      </c>
      <c r="K317" s="17">
        <v>142857</v>
      </c>
      <c r="L317" s="17">
        <v>142857</v>
      </c>
      <c r="M317" s="17">
        <v>142858</v>
      </c>
      <c r="N317" s="281">
        <f>SUBTOTAL(9,G317:M317)</f>
        <v>1000000</v>
      </c>
      <c r="O317" s="284">
        <f>IFERROR(N317/$N$18*100,"0.00")</f>
        <v>8.31210238824448E-2</v>
      </c>
    </row>
    <row r="318" spans="1:15" ht="12.75" x14ac:dyDescent="0.2">
      <c r="A318" s="270">
        <v>2</v>
      </c>
      <c r="B318" s="264">
        <v>6</v>
      </c>
      <c r="C318" s="264">
        <v>8</v>
      </c>
      <c r="D318" s="264">
        <v>3</v>
      </c>
      <c r="E318" s="264" t="s">
        <v>182</v>
      </c>
      <c r="F318" s="268" t="s">
        <v>175</v>
      </c>
      <c r="G318" s="17"/>
      <c r="H318" s="17"/>
      <c r="I318" s="17"/>
      <c r="J318" s="17"/>
      <c r="K318" s="17"/>
      <c r="L318" s="17"/>
      <c r="M318" s="17"/>
      <c r="N318" s="281">
        <f>SUBTOTAL(9,G318:M318)</f>
        <v>0</v>
      </c>
      <c r="O318" s="284">
        <f t="shared" si="257"/>
        <v>0</v>
      </c>
    </row>
    <row r="319" spans="1:15" ht="12.75" x14ac:dyDescent="0.2">
      <c r="A319" s="260">
        <v>2</v>
      </c>
      <c r="B319" s="261">
        <v>6</v>
      </c>
      <c r="C319" s="261">
        <v>8</v>
      </c>
      <c r="D319" s="261">
        <v>5</v>
      </c>
      <c r="E319" s="261"/>
      <c r="F319" s="269" t="s">
        <v>176</v>
      </c>
      <c r="G319" s="19">
        <f>+G320</f>
        <v>0</v>
      </c>
      <c r="H319" s="19">
        <f t="shared" ref="H319:M319" si="277">+H320</f>
        <v>0</v>
      </c>
      <c r="I319" s="19">
        <f t="shared" si="277"/>
        <v>0</v>
      </c>
      <c r="J319" s="19">
        <f t="shared" si="277"/>
        <v>0</v>
      </c>
      <c r="K319" s="19">
        <f t="shared" si="277"/>
        <v>0</v>
      </c>
      <c r="L319" s="19">
        <f t="shared" si="277"/>
        <v>0</v>
      </c>
      <c r="M319" s="19">
        <f t="shared" si="277"/>
        <v>0</v>
      </c>
      <c r="N319" s="20">
        <f t="shared" si="273"/>
        <v>0</v>
      </c>
      <c r="O319" s="44">
        <f t="shared" si="257"/>
        <v>0</v>
      </c>
    </row>
    <row r="320" spans="1:15" ht="12.75" x14ac:dyDescent="0.2">
      <c r="A320" s="270">
        <v>2</v>
      </c>
      <c r="B320" s="264">
        <v>6</v>
      </c>
      <c r="C320" s="264">
        <v>8</v>
      </c>
      <c r="D320" s="264">
        <v>5</v>
      </c>
      <c r="E320" s="264" t="s">
        <v>181</v>
      </c>
      <c r="F320" s="268" t="s">
        <v>176</v>
      </c>
      <c r="G320" s="17"/>
      <c r="H320" s="17"/>
      <c r="I320" s="17"/>
      <c r="J320" s="17"/>
      <c r="K320" s="17"/>
      <c r="L320" s="17"/>
      <c r="M320" s="17"/>
      <c r="N320" s="282">
        <f>SUBTOTAL(9,G320:M320)</f>
        <v>0</v>
      </c>
      <c r="O320" s="284">
        <f t="shared" si="257"/>
        <v>0</v>
      </c>
    </row>
    <row r="321" spans="1:15" ht="12.75" x14ac:dyDescent="0.2">
      <c r="A321" s="260">
        <v>2</v>
      </c>
      <c r="B321" s="261">
        <v>6</v>
      </c>
      <c r="C321" s="261">
        <v>8</v>
      </c>
      <c r="D321" s="261">
        <v>8</v>
      </c>
      <c r="E321" s="261"/>
      <c r="F321" s="277" t="s">
        <v>177</v>
      </c>
      <c r="G321" s="19">
        <f>+G322</f>
        <v>0</v>
      </c>
      <c r="H321" s="19">
        <f t="shared" ref="H321:M321" si="278">+H322</f>
        <v>0</v>
      </c>
      <c r="I321" s="19">
        <f t="shared" si="278"/>
        <v>0</v>
      </c>
      <c r="J321" s="19">
        <f t="shared" si="278"/>
        <v>0</v>
      </c>
      <c r="K321" s="19">
        <f t="shared" si="278"/>
        <v>0</v>
      </c>
      <c r="L321" s="19">
        <f t="shared" si="278"/>
        <v>0</v>
      </c>
      <c r="M321" s="19">
        <f t="shared" si="278"/>
        <v>0</v>
      </c>
      <c r="N321" s="20">
        <f t="shared" si="273"/>
        <v>0</v>
      </c>
      <c r="O321" s="44">
        <f t="shared" si="257"/>
        <v>0</v>
      </c>
    </row>
    <row r="322" spans="1:15" ht="12.75" x14ac:dyDescent="0.2">
      <c r="A322" s="270">
        <v>2</v>
      </c>
      <c r="B322" s="264">
        <v>6</v>
      </c>
      <c r="C322" s="264">
        <v>8</v>
      </c>
      <c r="D322" s="264">
        <v>8</v>
      </c>
      <c r="E322" s="264" t="s">
        <v>181</v>
      </c>
      <c r="F322" s="268" t="s">
        <v>996</v>
      </c>
      <c r="G322" s="17"/>
      <c r="H322" s="17"/>
      <c r="I322" s="17"/>
      <c r="J322" s="17"/>
      <c r="K322" s="17"/>
      <c r="L322" s="17"/>
      <c r="M322" s="17"/>
      <c r="N322" s="281">
        <f>SUBTOTAL(9,G322:M322)</f>
        <v>0</v>
      </c>
      <c r="O322" s="284">
        <f t="shared" si="257"/>
        <v>0</v>
      </c>
    </row>
    <row r="323" spans="1:15" ht="12.75" x14ac:dyDescent="0.2">
      <c r="A323" s="260">
        <v>2</v>
      </c>
      <c r="B323" s="261">
        <v>6</v>
      </c>
      <c r="C323" s="261">
        <v>8</v>
      </c>
      <c r="D323" s="261">
        <v>9</v>
      </c>
      <c r="E323" s="261"/>
      <c r="F323" s="277" t="s">
        <v>178</v>
      </c>
      <c r="G323" s="19">
        <f>+G324</f>
        <v>0</v>
      </c>
      <c r="H323" s="19">
        <f t="shared" ref="H323:M323" si="279">+H324</f>
        <v>0</v>
      </c>
      <c r="I323" s="19">
        <f t="shared" si="279"/>
        <v>0</v>
      </c>
      <c r="J323" s="19">
        <f t="shared" si="279"/>
        <v>0</v>
      </c>
      <c r="K323" s="19">
        <f t="shared" si="279"/>
        <v>0</v>
      </c>
      <c r="L323" s="19">
        <f t="shared" si="279"/>
        <v>0</v>
      </c>
      <c r="M323" s="19">
        <f t="shared" si="279"/>
        <v>0</v>
      </c>
      <c r="N323" s="19">
        <f>+N324</f>
        <v>0</v>
      </c>
      <c r="O323" s="284">
        <f t="shared" si="257"/>
        <v>0</v>
      </c>
    </row>
    <row r="324" spans="1:15" ht="12.75" x14ac:dyDescent="0.2">
      <c r="A324" s="270">
        <v>2</v>
      </c>
      <c r="B324" s="264">
        <v>6</v>
      </c>
      <c r="C324" s="264">
        <v>8</v>
      </c>
      <c r="D324" s="264">
        <v>9</v>
      </c>
      <c r="E324" s="264" t="s">
        <v>181</v>
      </c>
      <c r="F324" s="268" t="s">
        <v>178</v>
      </c>
      <c r="G324" s="17"/>
      <c r="H324" s="17"/>
      <c r="I324" s="17"/>
      <c r="J324" s="17"/>
      <c r="K324" s="17"/>
      <c r="L324" s="17"/>
      <c r="M324" s="17"/>
      <c r="N324" s="281">
        <f>SUBTOTAL(9,G324:M324)</f>
        <v>0</v>
      </c>
      <c r="O324" s="284">
        <f t="shared" si="257"/>
        <v>0</v>
      </c>
    </row>
    <row r="325" spans="1:15" ht="12.75" x14ac:dyDescent="0.2">
      <c r="A325" s="253">
        <v>2</v>
      </c>
      <c r="B325" s="254">
        <v>7</v>
      </c>
      <c r="C325" s="255"/>
      <c r="D325" s="255"/>
      <c r="E325" s="255"/>
      <c r="F325" s="256" t="s">
        <v>154</v>
      </c>
      <c r="G325" s="23">
        <f t="shared" ref="G325:O327" si="280">+G326</f>
        <v>0</v>
      </c>
      <c r="H325" s="23">
        <f t="shared" si="280"/>
        <v>0</v>
      </c>
      <c r="I325" s="23">
        <f t="shared" si="280"/>
        <v>0</v>
      </c>
      <c r="J325" s="23">
        <f t="shared" si="280"/>
        <v>0</v>
      </c>
      <c r="K325" s="23">
        <f t="shared" si="280"/>
        <v>0</v>
      </c>
      <c r="L325" s="23">
        <f t="shared" si="280"/>
        <v>0</v>
      </c>
      <c r="M325" s="23">
        <f t="shared" si="280"/>
        <v>0</v>
      </c>
      <c r="N325" s="23">
        <f t="shared" si="280"/>
        <v>0</v>
      </c>
      <c r="O325" s="41">
        <f t="shared" si="280"/>
        <v>0</v>
      </c>
    </row>
    <row r="326" spans="1:15" ht="12.75" x14ac:dyDescent="0.2">
      <c r="A326" s="257">
        <v>2</v>
      </c>
      <c r="B326" s="258">
        <v>7</v>
      </c>
      <c r="C326" s="258">
        <v>1</v>
      </c>
      <c r="D326" s="258"/>
      <c r="E326" s="258"/>
      <c r="F326" s="259" t="s">
        <v>179</v>
      </c>
      <c r="G326" s="22">
        <f t="shared" si="280"/>
        <v>0</v>
      </c>
      <c r="H326" s="22">
        <f t="shared" si="280"/>
        <v>0</v>
      </c>
      <c r="I326" s="22">
        <f t="shared" si="280"/>
        <v>0</v>
      </c>
      <c r="J326" s="22">
        <f t="shared" si="280"/>
        <v>0</v>
      </c>
      <c r="K326" s="22">
        <f t="shared" si="280"/>
        <v>0</v>
      </c>
      <c r="L326" s="22">
        <f t="shared" si="280"/>
        <v>0</v>
      </c>
      <c r="M326" s="22">
        <f t="shared" si="280"/>
        <v>0</v>
      </c>
      <c r="N326" s="22">
        <f t="shared" si="280"/>
        <v>0</v>
      </c>
      <c r="O326" s="44">
        <f t="shared" si="280"/>
        <v>0</v>
      </c>
    </row>
    <row r="327" spans="1:15" ht="12.75" x14ac:dyDescent="0.2">
      <c r="A327" s="260">
        <v>2</v>
      </c>
      <c r="B327" s="261">
        <v>7</v>
      </c>
      <c r="C327" s="261">
        <v>1</v>
      </c>
      <c r="D327" s="261">
        <v>2</v>
      </c>
      <c r="E327" s="261"/>
      <c r="F327" s="269" t="s">
        <v>180</v>
      </c>
      <c r="G327" s="19">
        <f t="shared" si="280"/>
        <v>0</v>
      </c>
      <c r="H327" s="19">
        <f t="shared" si="280"/>
        <v>0</v>
      </c>
      <c r="I327" s="19">
        <f t="shared" si="280"/>
        <v>0</v>
      </c>
      <c r="J327" s="19">
        <f t="shared" si="280"/>
        <v>0</v>
      </c>
      <c r="K327" s="19">
        <f t="shared" si="280"/>
        <v>0</v>
      </c>
      <c r="L327" s="19">
        <f t="shared" si="280"/>
        <v>0</v>
      </c>
      <c r="M327" s="19">
        <f t="shared" si="280"/>
        <v>0</v>
      </c>
      <c r="N327" s="19">
        <f t="shared" si="280"/>
        <v>0</v>
      </c>
      <c r="O327" s="44">
        <f t="shared" si="280"/>
        <v>0</v>
      </c>
    </row>
    <row r="328" spans="1:15" ht="12.75" x14ac:dyDescent="0.2">
      <c r="A328" s="278">
        <v>2</v>
      </c>
      <c r="B328" s="279">
        <v>7</v>
      </c>
      <c r="C328" s="279">
        <v>1</v>
      </c>
      <c r="D328" s="279">
        <v>2</v>
      </c>
      <c r="E328" s="279" t="s">
        <v>181</v>
      </c>
      <c r="F328" s="280" t="s">
        <v>180</v>
      </c>
      <c r="G328" s="323"/>
      <c r="H328" s="323"/>
      <c r="I328" s="323"/>
      <c r="J328" s="323"/>
      <c r="K328" s="323"/>
      <c r="L328" s="323"/>
      <c r="M328" s="323"/>
      <c r="N328" s="320">
        <f t="shared" ref="N328" si="281">SUBTOTAL(9,G328:M328)</f>
        <v>0</v>
      </c>
      <c r="O328" s="321">
        <f t="shared" si="257"/>
        <v>0</v>
      </c>
    </row>
    <row r="329" spans="1:15" s="50" customFormat="1" x14ac:dyDescent="0.3">
      <c r="A329" s="51"/>
      <c r="B329" s="51"/>
      <c r="C329" s="51"/>
      <c r="D329" s="51"/>
      <c r="E329" s="51"/>
      <c r="F329" s="51"/>
      <c r="G329" s="51"/>
      <c r="H329" s="51"/>
      <c r="I329" s="51"/>
      <c r="J329" s="51"/>
      <c r="K329" s="51"/>
      <c r="L329" s="51"/>
      <c r="M329" s="51"/>
      <c r="N329" s="51"/>
    </row>
    <row r="330" spans="1:15" s="50" customFormat="1" x14ac:dyDescent="0.3">
      <c r="A330" s="51"/>
      <c r="B330" s="51"/>
      <c r="C330" s="51"/>
      <c r="D330" s="51"/>
      <c r="E330" s="51"/>
      <c r="F330" s="51"/>
      <c r="G330" s="51"/>
      <c r="H330" s="51"/>
      <c r="I330" s="51"/>
      <c r="J330" s="51"/>
      <c r="K330" s="51"/>
      <c r="L330" s="51"/>
      <c r="M330" s="51"/>
      <c r="N330" s="51"/>
    </row>
    <row r="331" spans="1:15" s="50" customFormat="1" x14ac:dyDescent="0.3">
      <c r="A331" s="51"/>
      <c r="B331" s="51"/>
      <c r="C331" s="51"/>
      <c r="D331" s="51"/>
      <c r="E331" s="51"/>
      <c r="F331" s="51"/>
      <c r="G331" s="51"/>
      <c r="H331" s="51"/>
      <c r="I331" s="51"/>
      <c r="J331" s="51"/>
      <c r="K331" s="51"/>
      <c r="L331" s="51"/>
      <c r="M331" s="51"/>
      <c r="N331" s="51"/>
    </row>
    <row r="332" spans="1:15" s="50" customFormat="1" x14ac:dyDescent="0.3">
      <c r="A332" s="51"/>
      <c r="B332" s="51"/>
      <c r="C332" s="51"/>
      <c r="D332" s="51"/>
      <c r="E332" s="51"/>
      <c r="F332" s="51"/>
      <c r="G332" s="51"/>
      <c r="H332" s="51"/>
      <c r="I332" s="51"/>
      <c r="J332" s="51"/>
      <c r="K332" s="51"/>
      <c r="L332" s="51"/>
      <c r="M332" s="51"/>
      <c r="N332" s="51"/>
    </row>
    <row r="333" spans="1:15" s="50" customFormat="1" x14ac:dyDescent="0.3">
      <c r="A333" s="51"/>
      <c r="B333" s="51"/>
      <c r="C333" s="51"/>
      <c r="D333" s="51"/>
      <c r="E333" s="51"/>
      <c r="F333" s="51"/>
      <c r="G333" s="51"/>
      <c r="H333" s="51"/>
      <c r="I333" s="51"/>
      <c r="J333" s="51"/>
      <c r="K333" s="51"/>
      <c r="L333" s="51"/>
      <c r="M333" s="51"/>
      <c r="N333" s="51"/>
    </row>
    <row r="334" spans="1:15" s="50" customFormat="1" x14ac:dyDescent="0.3">
      <c r="A334" s="51"/>
      <c r="B334" s="51"/>
      <c r="C334" s="51"/>
      <c r="D334" s="51"/>
      <c r="E334" s="51"/>
      <c r="F334" s="51"/>
      <c r="G334" s="51"/>
      <c r="H334" s="51"/>
      <c r="I334" s="51"/>
      <c r="J334" s="51"/>
      <c r="K334" s="51"/>
      <c r="L334" s="51"/>
      <c r="M334" s="51"/>
      <c r="N334" s="51"/>
    </row>
    <row r="335" spans="1:15" s="50" customFormat="1" x14ac:dyDescent="0.3">
      <c r="A335" s="51"/>
      <c r="B335" s="51"/>
      <c r="C335" s="51"/>
      <c r="D335" s="51"/>
      <c r="E335" s="51"/>
      <c r="F335" s="51"/>
      <c r="G335" s="51"/>
      <c r="H335" s="51"/>
      <c r="I335" s="51"/>
      <c r="J335" s="51"/>
      <c r="K335" s="51"/>
      <c r="L335" s="51"/>
      <c r="M335" s="51"/>
      <c r="N335" s="51"/>
    </row>
    <row r="336" spans="1:15" s="50" customFormat="1" x14ac:dyDescent="0.3">
      <c r="A336" s="51"/>
      <c r="B336" s="51"/>
      <c r="C336" s="51"/>
      <c r="D336" s="51"/>
      <c r="E336" s="51"/>
      <c r="F336" s="51"/>
      <c r="G336" s="51"/>
      <c r="H336" s="51"/>
      <c r="I336" s="51"/>
      <c r="J336" s="51"/>
      <c r="K336" s="51"/>
      <c r="L336" s="51"/>
      <c r="M336" s="51"/>
      <c r="N336" s="51"/>
    </row>
    <row r="337" spans="1:14" s="50" customFormat="1" x14ac:dyDescent="0.3">
      <c r="A337" s="51"/>
      <c r="B337" s="51"/>
      <c r="C337" s="51"/>
      <c r="D337" s="51"/>
      <c r="E337" s="51"/>
      <c r="F337" s="51"/>
      <c r="G337" s="51"/>
      <c r="H337" s="51"/>
      <c r="I337" s="51"/>
      <c r="J337" s="51"/>
      <c r="K337" s="51"/>
      <c r="L337" s="51"/>
      <c r="M337" s="51"/>
      <c r="N337" s="51"/>
    </row>
    <row r="338" spans="1:14" s="50" customFormat="1" x14ac:dyDescent="0.3">
      <c r="A338" s="51"/>
      <c r="B338" s="51"/>
      <c r="C338" s="51"/>
      <c r="D338" s="51"/>
      <c r="E338" s="51"/>
      <c r="F338" s="51"/>
      <c r="G338" s="51"/>
      <c r="H338" s="51"/>
      <c r="I338" s="51"/>
      <c r="J338" s="51"/>
      <c r="K338" s="51"/>
      <c r="L338" s="51"/>
      <c r="M338" s="51"/>
      <c r="N338" s="51"/>
    </row>
    <row r="339" spans="1:14" s="50" customFormat="1" x14ac:dyDescent="0.3">
      <c r="A339" s="51"/>
      <c r="B339" s="51"/>
      <c r="C339" s="51"/>
      <c r="D339" s="51"/>
      <c r="E339" s="51"/>
      <c r="F339" s="51"/>
      <c r="G339" s="51"/>
      <c r="H339" s="51"/>
      <c r="I339" s="51"/>
      <c r="J339" s="51"/>
      <c r="K339" s="51"/>
      <c r="L339" s="51"/>
      <c r="M339" s="51"/>
      <c r="N339" s="51"/>
    </row>
    <row r="340" spans="1:14" s="50" customFormat="1" x14ac:dyDescent="0.3">
      <c r="A340" s="51"/>
      <c r="B340" s="51"/>
      <c r="C340" s="51"/>
      <c r="D340" s="51"/>
      <c r="E340" s="51"/>
      <c r="F340" s="51"/>
      <c r="G340" s="51"/>
      <c r="H340" s="51"/>
      <c r="I340" s="51"/>
      <c r="J340" s="51"/>
      <c r="K340" s="51"/>
      <c r="L340" s="51"/>
      <c r="M340" s="51"/>
      <c r="N340" s="51"/>
    </row>
    <row r="341" spans="1:14" s="50" customFormat="1" x14ac:dyDescent="0.3">
      <c r="A341" s="51"/>
      <c r="B341" s="51"/>
      <c r="C341" s="51"/>
      <c r="D341" s="51"/>
      <c r="E341" s="51"/>
      <c r="F341" s="51"/>
      <c r="G341" s="51"/>
      <c r="H341" s="51"/>
      <c r="I341" s="51"/>
      <c r="J341" s="51"/>
      <c r="K341" s="51"/>
      <c r="L341" s="51"/>
      <c r="M341" s="51"/>
      <c r="N341" s="51"/>
    </row>
    <row r="342" spans="1:14" s="50" customFormat="1" x14ac:dyDescent="0.3">
      <c r="A342" s="51"/>
      <c r="B342" s="51"/>
      <c r="C342" s="51"/>
      <c r="D342" s="51"/>
      <c r="E342" s="51"/>
      <c r="F342" s="51"/>
      <c r="G342" s="51"/>
      <c r="H342" s="51"/>
      <c r="I342" s="51"/>
      <c r="J342" s="51"/>
      <c r="K342" s="51"/>
      <c r="L342" s="51"/>
      <c r="M342" s="51"/>
      <c r="N342" s="51"/>
    </row>
    <row r="343" spans="1:14" s="50" customFormat="1" x14ac:dyDescent="0.3">
      <c r="A343" s="51"/>
      <c r="B343" s="51"/>
      <c r="C343" s="51"/>
      <c r="D343" s="51"/>
      <c r="E343" s="51"/>
      <c r="F343" s="51"/>
      <c r="G343" s="51"/>
      <c r="H343" s="51"/>
      <c r="I343" s="51"/>
      <c r="J343" s="51"/>
      <c r="K343" s="51"/>
      <c r="L343" s="51"/>
      <c r="M343" s="51"/>
      <c r="N343" s="51"/>
    </row>
    <row r="344" spans="1:14" s="50" customFormat="1" x14ac:dyDescent="0.3">
      <c r="A344" s="51"/>
      <c r="B344" s="51"/>
      <c r="C344" s="51"/>
      <c r="D344" s="51"/>
      <c r="E344" s="51"/>
      <c r="F344" s="51"/>
      <c r="G344" s="51"/>
      <c r="H344" s="51"/>
      <c r="I344" s="51"/>
      <c r="J344" s="51"/>
      <c r="K344" s="51"/>
      <c r="L344" s="51"/>
      <c r="M344" s="51"/>
      <c r="N344" s="51"/>
    </row>
    <row r="345" spans="1:14" s="50" customFormat="1" x14ac:dyDescent="0.3">
      <c r="A345" s="51"/>
      <c r="B345" s="51"/>
      <c r="C345" s="51"/>
      <c r="D345" s="51"/>
      <c r="E345" s="51"/>
      <c r="F345" s="51"/>
      <c r="G345" s="51"/>
      <c r="H345" s="51"/>
      <c r="I345" s="51"/>
      <c r="J345" s="51"/>
      <c r="K345" s="51"/>
      <c r="L345" s="51"/>
      <c r="M345" s="51"/>
      <c r="N345" s="51"/>
    </row>
    <row r="346" spans="1:14" s="50" customFormat="1" x14ac:dyDescent="0.3">
      <c r="A346" s="51"/>
      <c r="B346" s="51"/>
      <c r="C346" s="51"/>
      <c r="D346" s="51"/>
      <c r="E346" s="51"/>
      <c r="F346" s="51"/>
      <c r="G346" s="51"/>
      <c r="H346" s="51"/>
      <c r="I346" s="51"/>
      <c r="J346" s="51"/>
      <c r="K346" s="51"/>
      <c r="L346" s="51"/>
      <c r="M346" s="51"/>
      <c r="N346" s="51"/>
    </row>
    <row r="347" spans="1:14" s="50" customFormat="1" x14ac:dyDescent="0.3">
      <c r="A347" s="51"/>
      <c r="B347" s="51"/>
      <c r="C347" s="51"/>
      <c r="D347" s="51"/>
      <c r="E347" s="51"/>
      <c r="F347" s="51"/>
      <c r="G347" s="51"/>
      <c r="H347" s="51"/>
      <c r="I347" s="51"/>
      <c r="J347" s="51"/>
      <c r="K347" s="51"/>
      <c r="L347" s="51"/>
      <c r="M347" s="51"/>
      <c r="N347" s="51"/>
    </row>
    <row r="348" spans="1:14" s="50" customFormat="1" x14ac:dyDescent="0.3">
      <c r="A348" s="51"/>
      <c r="B348" s="51"/>
      <c r="C348" s="51"/>
      <c r="D348" s="51"/>
      <c r="E348" s="51"/>
      <c r="F348" s="51"/>
      <c r="G348" s="51"/>
      <c r="H348" s="51"/>
      <c r="I348" s="51"/>
      <c r="J348" s="51"/>
      <c r="K348" s="51"/>
      <c r="L348" s="51"/>
      <c r="M348" s="51"/>
      <c r="N348" s="51"/>
    </row>
    <row r="349" spans="1:14" s="50" customFormat="1" x14ac:dyDescent="0.3">
      <c r="A349" s="51"/>
      <c r="B349" s="51"/>
      <c r="C349" s="51"/>
      <c r="D349" s="51"/>
      <c r="E349" s="51"/>
      <c r="F349" s="51"/>
      <c r="G349" s="51"/>
      <c r="H349" s="51"/>
      <c r="I349" s="51"/>
      <c r="J349" s="51"/>
      <c r="K349" s="51"/>
      <c r="L349" s="51"/>
      <c r="M349" s="51"/>
      <c r="N349" s="51"/>
    </row>
    <row r="350" spans="1:14" s="50" customFormat="1" x14ac:dyDescent="0.3">
      <c r="A350" s="51"/>
      <c r="B350" s="51"/>
      <c r="C350" s="51"/>
      <c r="D350" s="51"/>
      <c r="E350" s="51"/>
      <c r="F350" s="51"/>
      <c r="G350" s="51"/>
      <c r="H350" s="51"/>
      <c r="I350" s="51"/>
      <c r="J350" s="51"/>
      <c r="K350" s="51"/>
      <c r="L350" s="51"/>
      <c r="M350" s="51"/>
      <c r="N350" s="51"/>
    </row>
    <row r="351" spans="1:14" s="50" customFormat="1" x14ac:dyDescent="0.3">
      <c r="A351" s="51"/>
      <c r="B351" s="51"/>
      <c r="C351" s="51"/>
      <c r="D351" s="51"/>
      <c r="E351" s="51"/>
      <c r="F351" s="51"/>
      <c r="G351" s="51"/>
      <c r="H351" s="51"/>
      <c r="I351" s="51"/>
      <c r="J351" s="51"/>
      <c r="K351" s="51"/>
      <c r="L351" s="51"/>
      <c r="M351" s="51"/>
      <c r="N351" s="51"/>
    </row>
    <row r="352" spans="1:14" s="50" customFormat="1" x14ac:dyDescent="0.3">
      <c r="A352" s="51"/>
      <c r="B352" s="51"/>
      <c r="C352" s="51"/>
      <c r="D352" s="51"/>
      <c r="E352" s="51"/>
      <c r="F352" s="51"/>
      <c r="G352" s="51"/>
      <c r="H352" s="51"/>
      <c r="I352" s="51"/>
      <c r="J352" s="51"/>
      <c r="K352" s="51"/>
      <c r="L352" s="51"/>
      <c r="M352" s="51"/>
      <c r="N352" s="51"/>
    </row>
    <row r="353" spans="1:14" s="50" customFormat="1" x14ac:dyDescent="0.3">
      <c r="A353" s="51"/>
      <c r="B353" s="51"/>
      <c r="C353" s="51"/>
      <c r="D353" s="51"/>
      <c r="E353" s="51"/>
      <c r="F353" s="51"/>
      <c r="G353" s="51"/>
      <c r="H353" s="51"/>
      <c r="I353" s="51"/>
      <c r="J353" s="51"/>
      <c r="K353" s="51"/>
      <c r="L353" s="51"/>
      <c r="M353" s="51"/>
      <c r="N353" s="51"/>
    </row>
    <row r="354" spans="1:14" s="50" customFormat="1" x14ac:dyDescent="0.3">
      <c r="A354" s="51"/>
      <c r="B354" s="51"/>
      <c r="C354" s="51"/>
      <c r="D354" s="51"/>
      <c r="E354" s="51"/>
      <c r="F354" s="51"/>
      <c r="G354" s="51"/>
      <c r="H354" s="51"/>
      <c r="I354" s="51"/>
      <c r="J354" s="51"/>
      <c r="K354" s="51"/>
      <c r="L354" s="51"/>
      <c r="M354" s="51"/>
      <c r="N354" s="51"/>
    </row>
    <row r="355" spans="1:14" s="50" customFormat="1" x14ac:dyDescent="0.3">
      <c r="A355" s="51"/>
      <c r="B355" s="51"/>
      <c r="C355" s="51"/>
      <c r="D355" s="51"/>
      <c r="E355" s="51"/>
      <c r="F355" s="51"/>
      <c r="G355" s="51"/>
      <c r="H355" s="51"/>
      <c r="I355" s="51"/>
      <c r="J355" s="51"/>
      <c r="K355" s="51"/>
      <c r="L355" s="51"/>
      <c r="M355" s="51"/>
      <c r="N355" s="51"/>
    </row>
    <row r="356" spans="1:14" s="50" customFormat="1" x14ac:dyDescent="0.3">
      <c r="A356" s="51"/>
      <c r="B356" s="51"/>
      <c r="C356" s="51"/>
      <c r="D356" s="51"/>
      <c r="E356" s="51"/>
      <c r="F356" s="51"/>
      <c r="G356" s="51"/>
      <c r="H356" s="51"/>
      <c r="I356" s="51"/>
      <c r="J356" s="51"/>
      <c r="K356" s="51"/>
      <c r="L356" s="51"/>
      <c r="M356" s="51"/>
      <c r="N356" s="51"/>
    </row>
    <row r="357" spans="1:14" s="50" customFormat="1" x14ac:dyDescent="0.3">
      <c r="A357" s="51"/>
      <c r="B357" s="51"/>
      <c r="C357" s="51"/>
      <c r="D357" s="51"/>
      <c r="E357" s="51"/>
      <c r="F357" s="51"/>
      <c r="G357" s="51"/>
      <c r="H357" s="51"/>
      <c r="I357" s="51"/>
      <c r="J357" s="51"/>
      <c r="K357" s="51"/>
      <c r="L357" s="51"/>
      <c r="M357" s="51"/>
      <c r="N357" s="51"/>
    </row>
    <row r="358" spans="1:14" s="50" customFormat="1" x14ac:dyDescent="0.3">
      <c r="A358" s="51"/>
      <c r="B358" s="51"/>
      <c r="C358" s="51"/>
      <c r="D358" s="51"/>
      <c r="E358" s="51"/>
      <c r="F358" s="51"/>
      <c r="G358" s="51"/>
      <c r="H358" s="51"/>
      <c r="I358" s="51"/>
      <c r="J358" s="51"/>
      <c r="K358" s="51"/>
      <c r="L358" s="51"/>
      <c r="M358" s="51"/>
      <c r="N358" s="51"/>
    </row>
    <row r="359" spans="1:14" s="50" customFormat="1" x14ac:dyDescent="0.3">
      <c r="A359" s="51"/>
      <c r="B359" s="51"/>
      <c r="C359" s="51"/>
      <c r="D359" s="51"/>
      <c r="E359" s="51"/>
      <c r="F359" s="51"/>
      <c r="G359" s="51"/>
      <c r="H359" s="51"/>
      <c r="I359" s="51"/>
      <c r="J359" s="51"/>
      <c r="K359" s="51"/>
      <c r="L359" s="51"/>
      <c r="M359" s="51"/>
      <c r="N359" s="51"/>
    </row>
    <row r="360" spans="1:14" s="50" customFormat="1" x14ac:dyDescent="0.3">
      <c r="A360" s="51"/>
      <c r="B360" s="51"/>
      <c r="C360" s="51"/>
      <c r="D360" s="51"/>
      <c r="E360" s="51"/>
      <c r="F360" s="51"/>
      <c r="G360" s="51"/>
      <c r="H360" s="51"/>
      <c r="I360" s="51"/>
      <c r="J360" s="51"/>
      <c r="K360" s="51"/>
      <c r="L360" s="51"/>
      <c r="M360" s="51"/>
      <c r="N360" s="51"/>
    </row>
    <row r="361" spans="1:14" s="50" customFormat="1" x14ac:dyDescent="0.3">
      <c r="A361" s="51"/>
      <c r="B361" s="51"/>
      <c r="C361" s="51"/>
      <c r="D361" s="51"/>
      <c r="E361" s="51"/>
      <c r="F361" s="51"/>
      <c r="G361" s="51"/>
      <c r="H361" s="51"/>
      <c r="I361" s="51"/>
      <c r="J361" s="51"/>
      <c r="K361" s="51"/>
      <c r="L361" s="51"/>
      <c r="M361" s="51"/>
      <c r="N361" s="51"/>
    </row>
    <row r="362" spans="1:14" s="50" customFormat="1" x14ac:dyDescent="0.3">
      <c r="A362" s="51"/>
      <c r="B362" s="51"/>
      <c r="C362" s="51"/>
      <c r="D362" s="51"/>
      <c r="E362" s="51"/>
      <c r="F362" s="51"/>
      <c r="G362" s="51"/>
      <c r="H362" s="51"/>
      <c r="I362" s="51"/>
      <c r="J362" s="51"/>
      <c r="K362" s="51"/>
      <c r="L362" s="51"/>
      <c r="M362" s="51"/>
      <c r="N362" s="51"/>
    </row>
    <row r="363" spans="1:14" s="50" customFormat="1" x14ac:dyDescent="0.3">
      <c r="A363" s="51"/>
      <c r="B363" s="51"/>
      <c r="C363" s="51"/>
      <c r="D363" s="51"/>
      <c r="E363" s="51"/>
      <c r="F363" s="51"/>
      <c r="G363" s="51"/>
      <c r="H363" s="51"/>
      <c r="I363" s="51"/>
      <c r="J363" s="51"/>
      <c r="K363" s="51"/>
      <c r="L363" s="51"/>
      <c r="M363" s="51"/>
      <c r="N363" s="51"/>
    </row>
    <row r="364" spans="1:14" s="50" customFormat="1" x14ac:dyDescent="0.3">
      <c r="A364" s="51"/>
      <c r="B364" s="51"/>
      <c r="C364" s="51"/>
      <c r="D364" s="51"/>
      <c r="E364" s="51"/>
      <c r="F364" s="51"/>
      <c r="G364" s="51"/>
      <c r="H364" s="51"/>
      <c r="I364" s="51"/>
      <c r="J364" s="51"/>
      <c r="K364" s="51"/>
      <c r="L364" s="51"/>
      <c r="M364" s="51"/>
      <c r="N364" s="51"/>
    </row>
    <row r="365" spans="1:14" s="50" customFormat="1" x14ac:dyDescent="0.3">
      <c r="A365" s="51"/>
      <c r="B365" s="51"/>
      <c r="C365" s="51"/>
      <c r="D365" s="51"/>
      <c r="E365" s="51"/>
      <c r="F365" s="51"/>
      <c r="G365" s="51"/>
      <c r="H365" s="51"/>
      <c r="I365" s="51"/>
      <c r="J365" s="51"/>
      <c r="K365" s="51"/>
      <c r="L365" s="51"/>
      <c r="M365" s="51"/>
      <c r="N365" s="51"/>
    </row>
    <row r="366" spans="1:14" s="50" customFormat="1" x14ac:dyDescent="0.3">
      <c r="A366" s="51"/>
      <c r="B366" s="51"/>
      <c r="C366" s="51"/>
      <c r="D366" s="51"/>
      <c r="E366" s="51"/>
      <c r="F366" s="51"/>
      <c r="G366" s="51"/>
      <c r="H366" s="51"/>
      <c r="I366" s="51"/>
      <c r="J366" s="51"/>
      <c r="K366" s="51"/>
      <c r="L366" s="51"/>
      <c r="M366" s="51"/>
      <c r="N366" s="51"/>
    </row>
    <row r="367" spans="1:14" s="50" customFormat="1" x14ac:dyDescent="0.3">
      <c r="A367" s="51"/>
      <c r="B367" s="51"/>
      <c r="C367" s="51"/>
      <c r="D367" s="51"/>
      <c r="E367" s="51"/>
      <c r="F367" s="51"/>
      <c r="G367" s="51"/>
      <c r="H367" s="51"/>
      <c r="I367" s="51"/>
      <c r="J367" s="51"/>
      <c r="K367" s="51"/>
      <c r="L367" s="51"/>
      <c r="M367" s="51"/>
      <c r="N367" s="51"/>
    </row>
    <row r="368" spans="1:14" s="50" customFormat="1" x14ac:dyDescent="0.3">
      <c r="A368" s="51"/>
      <c r="B368" s="51"/>
      <c r="C368" s="51"/>
      <c r="D368" s="51"/>
      <c r="E368" s="51"/>
      <c r="F368" s="51"/>
      <c r="G368" s="51"/>
      <c r="H368" s="51"/>
      <c r="I368" s="51"/>
      <c r="J368" s="51"/>
      <c r="K368" s="51"/>
      <c r="L368" s="51"/>
      <c r="M368" s="51"/>
      <c r="N368" s="51"/>
    </row>
    <row r="369" spans="1:14" s="50" customFormat="1" x14ac:dyDescent="0.3">
      <c r="A369" s="51"/>
      <c r="B369" s="51"/>
      <c r="C369" s="51"/>
      <c r="D369" s="51"/>
      <c r="E369" s="51"/>
      <c r="F369" s="51"/>
      <c r="G369" s="51"/>
      <c r="H369" s="51"/>
      <c r="I369" s="51"/>
      <c r="J369" s="51"/>
      <c r="K369" s="51"/>
      <c r="L369" s="51"/>
      <c r="M369" s="51"/>
      <c r="N369" s="51"/>
    </row>
    <row r="370" spans="1:14" s="50" customFormat="1" x14ac:dyDescent="0.3">
      <c r="A370" s="51"/>
      <c r="B370" s="51"/>
      <c r="C370" s="51"/>
      <c r="D370" s="51"/>
      <c r="E370" s="51"/>
      <c r="F370" s="51"/>
      <c r="G370" s="51"/>
      <c r="H370" s="51"/>
      <c r="I370" s="51"/>
      <c r="J370" s="51"/>
      <c r="K370" s="51"/>
      <c r="L370" s="51"/>
      <c r="M370" s="51"/>
      <c r="N370" s="51"/>
    </row>
    <row r="371" spans="1:14" s="50" customFormat="1" x14ac:dyDescent="0.3">
      <c r="A371" s="51"/>
      <c r="B371" s="51"/>
      <c r="C371" s="51"/>
      <c r="D371" s="51"/>
      <c r="E371" s="51"/>
      <c r="F371" s="51"/>
      <c r="G371" s="51"/>
      <c r="H371" s="51"/>
      <c r="I371" s="51"/>
      <c r="J371" s="51"/>
      <c r="K371" s="51"/>
      <c r="L371" s="51"/>
      <c r="M371" s="51"/>
      <c r="N371" s="51"/>
    </row>
    <row r="372" spans="1:14" s="50" customFormat="1" x14ac:dyDescent="0.3">
      <c r="A372" s="51"/>
      <c r="B372" s="51"/>
      <c r="C372" s="51"/>
      <c r="D372" s="51"/>
      <c r="E372" s="51"/>
      <c r="F372" s="51"/>
      <c r="G372" s="51"/>
      <c r="H372" s="51"/>
      <c r="I372" s="51"/>
      <c r="J372" s="51"/>
      <c r="K372" s="51"/>
      <c r="L372" s="51"/>
      <c r="M372" s="51"/>
      <c r="N372" s="51"/>
    </row>
    <row r="373" spans="1:14" s="50" customFormat="1" x14ac:dyDescent="0.3">
      <c r="A373" s="51"/>
      <c r="B373" s="51"/>
      <c r="C373" s="51"/>
      <c r="D373" s="51"/>
      <c r="E373" s="51"/>
      <c r="F373" s="51"/>
      <c r="G373" s="51"/>
      <c r="H373" s="51"/>
      <c r="I373" s="51"/>
      <c r="J373" s="51"/>
      <c r="K373" s="51"/>
      <c r="L373" s="51"/>
      <c r="M373" s="51"/>
      <c r="N373" s="51"/>
    </row>
    <row r="374" spans="1:14" s="50" customFormat="1" x14ac:dyDescent="0.3">
      <c r="A374" s="51"/>
      <c r="B374" s="51"/>
      <c r="C374" s="51"/>
      <c r="D374" s="51"/>
      <c r="E374" s="51"/>
      <c r="F374" s="51"/>
      <c r="G374" s="51"/>
      <c r="H374" s="51"/>
      <c r="I374" s="51"/>
      <c r="J374" s="51"/>
      <c r="K374" s="51"/>
      <c r="L374" s="51"/>
      <c r="M374" s="51"/>
      <c r="N374" s="51"/>
    </row>
    <row r="375" spans="1:14" s="50" customFormat="1" x14ac:dyDescent="0.3">
      <c r="A375" s="51"/>
      <c r="B375" s="51"/>
      <c r="C375" s="51"/>
      <c r="D375" s="51"/>
      <c r="E375" s="51"/>
      <c r="F375" s="51"/>
      <c r="G375" s="51"/>
      <c r="H375" s="51"/>
      <c r="I375" s="51"/>
      <c r="J375" s="51"/>
      <c r="K375" s="51"/>
      <c r="L375" s="51"/>
      <c r="M375" s="51"/>
      <c r="N375" s="51"/>
    </row>
    <row r="376" spans="1:14" s="50" customFormat="1" x14ac:dyDescent="0.3">
      <c r="A376" s="51"/>
      <c r="B376" s="51"/>
      <c r="C376" s="51"/>
      <c r="D376" s="51"/>
      <c r="E376" s="51"/>
      <c r="F376" s="51"/>
      <c r="G376" s="51"/>
      <c r="H376" s="51"/>
      <c r="I376" s="51"/>
      <c r="J376" s="51"/>
      <c r="K376" s="51"/>
      <c r="L376" s="51"/>
      <c r="M376" s="51"/>
      <c r="N376" s="51"/>
    </row>
    <row r="377" spans="1:14" s="50" customFormat="1" x14ac:dyDescent="0.3">
      <c r="A377" s="51"/>
      <c r="B377" s="51"/>
      <c r="C377" s="51"/>
      <c r="D377" s="51"/>
      <c r="E377" s="51"/>
      <c r="F377" s="51"/>
      <c r="G377" s="51"/>
      <c r="H377" s="51"/>
      <c r="I377" s="51"/>
      <c r="J377" s="51"/>
      <c r="K377" s="51"/>
      <c r="L377" s="51"/>
      <c r="M377" s="51"/>
      <c r="N377" s="51"/>
    </row>
    <row r="378" spans="1:14" s="50" customFormat="1" x14ac:dyDescent="0.3">
      <c r="A378" s="51"/>
      <c r="B378" s="51"/>
      <c r="C378" s="51"/>
      <c r="D378" s="51"/>
      <c r="E378" s="51"/>
      <c r="F378" s="51"/>
      <c r="G378" s="51"/>
      <c r="H378" s="51"/>
      <c r="I378" s="51"/>
      <c r="J378" s="51"/>
      <c r="K378" s="51"/>
      <c r="L378" s="51"/>
      <c r="M378" s="51"/>
      <c r="N378" s="51"/>
    </row>
    <row r="379" spans="1:14" s="50" customFormat="1" x14ac:dyDescent="0.3">
      <c r="A379" s="51"/>
      <c r="B379" s="51"/>
      <c r="C379" s="51"/>
      <c r="D379" s="51"/>
      <c r="E379" s="51"/>
      <c r="F379" s="51"/>
      <c r="G379" s="51"/>
      <c r="H379" s="51"/>
      <c r="I379" s="51"/>
      <c r="J379" s="51"/>
      <c r="K379" s="51"/>
      <c r="L379" s="51"/>
      <c r="M379" s="51"/>
      <c r="N379" s="51"/>
    </row>
    <row r="380" spans="1:14" s="50" customFormat="1" x14ac:dyDescent="0.3">
      <c r="A380" s="51"/>
      <c r="B380" s="51"/>
      <c r="C380" s="51"/>
      <c r="D380" s="51"/>
      <c r="E380" s="51"/>
      <c r="F380" s="51"/>
      <c r="G380" s="51"/>
      <c r="H380" s="51"/>
      <c r="I380" s="51"/>
      <c r="J380" s="51"/>
      <c r="K380" s="51"/>
      <c r="L380" s="51"/>
      <c r="M380" s="51"/>
      <c r="N380" s="51"/>
    </row>
    <row r="381" spans="1:14" s="50" customFormat="1" x14ac:dyDescent="0.3">
      <c r="A381" s="51"/>
      <c r="B381" s="51"/>
      <c r="C381" s="51"/>
      <c r="D381" s="51"/>
      <c r="E381" s="51"/>
      <c r="F381" s="51"/>
      <c r="G381" s="51"/>
      <c r="H381" s="51"/>
      <c r="I381" s="51"/>
      <c r="J381" s="51"/>
      <c r="K381" s="51"/>
      <c r="L381" s="51"/>
      <c r="M381" s="51"/>
      <c r="N381" s="51"/>
    </row>
    <row r="382" spans="1:14" s="50" customFormat="1" x14ac:dyDescent="0.3">
      <c r="A382" s="51"/>
      <c r="B382" s="51"/>
      <c r="C382" s="51"/>
      <c r="D382" s="51"/>
      <c r="E382" s="51"/>
      <c r="F382" s="51"/>
      <c r="G382" s="51"/>
      <c r="H382" s="51"/>
      <c r="I382" s="51"/>
      <c r="J382" s="51"/>
      <c r="K382" s="51"/>
      <c r="L382" s="51"/>
      <c r="M382" s="51"/>
      <c r="N382" s="51"/>
    </row>
    <row r="383" spans="1:14" s="50" customFormat="1" x14ac:dyDescent="0.3">
      <c r="A383" s="51"/>
      <c r="B383" s="51"/>
      <c r="C383" s="51"/>
      <c r="D383" s="51"/>
      <c r="E383" s="51"/>
      <c r="F383" s="51"/>
      <c r="G383" s="51"/>
      <c r="H383" s="51"/>
      <c r="I383" s="51"/>
      <c r="J383" s="51"/>
      <c r="K383" s="51"/>
      <c r="L383" s="51"/>
      <c r="M383" s="51"/>
      <c r="N383" s="51"/>
    </row>
    <row r="384" spans="1:14" s="50" customFormat="1" x14ac:dyDescent="0.3">
      <c r="A384" s="51"/>
      <c r="B384" s="51"/>
      <c r="C384" s="51"/>
      <c r="D384" s="51"/>
      <c r="E384" s="51"/>
      <c r="F384" s="51"/>
      <c r="G384" s="51"/>
      <c r="H384" s="51"/>
      <c r="I384" s="51"/>
      <c r="J384" s="51"/>
      <c r="K384" s="51"/>
      <c r="L384" s="51"/>
      <c r="M384" s="51"/>
      <c r="N384" s="51"/>
    </row>
    <row r="385" spans="1:14" s="50" customFormat="1" x14ac:dyDescent="0.3">
      <c r="A385" s="51"/>
      <c r="B385" s="51"/>
      <c r="C385" s="51"/>
      <c r="D385" s="51"/>
      <c r="E385" s="51"/>
      <c r="F385" s="51"/>
      <c r="G385" s="51"/>
      <c r="H385" s="51"/>
      <c r="I385" s="51"/>
      <c r="J385" s="51"/>
      <c r="K385" s="51"/>
      <c r="L385" s="51"/>
      <c r="M385" s="51"/>
      <c r="N385" s="51"/>
    </row>
    <row r="386" spans="1:14" s="50" customFormat="1" x14ac:dyDescent="0.3">
      <c r="A386" s="51"/>
      <c r="B386" s="51"/>
      <c r="C386" s="51"/>
      <c r="D386" s="51"/>
      <c r="E386" s="51"/>
      <c r="F386" s="51"/>
      <c r="G386" s="51"/>
      <c r="H386" s="51"/>
      <c r="I386" s="51"/>
      <c r="J386" s="51"/>
      <c r="K386" s="51"/>
      <c r="L386" s="51"/>
      <c r="M386" s="51"/>
      <c r="N386" s="51"/>
    </row>
    <row r="387" spans="1:14" s="50" customFormat="1" x14ac:dyDescent="0.3">
      <c r="A387" s="51"/>
      <c r="B387" s="51"/>
      <c r="C387" s="51"/>
      <c r="D387" s="51"/>
      <c r="E387" s="51"/>
      <c r="F387" s="51"/>
      <c r="G387" s="51"/>
      <c r="H387" s="51"/>
      <c r="I387" s="51"/>
      <c r="J387" s="51"/>
      <c r="K387" s="51"/>
      <c r="L387" s="51"/>
      <c r="M387" s="51"/>
      <c r="N387" s="51"/>
    </row>
    <row r="388" spans="1:14" s="50" customFormat="1" x14ac:dyDescent="0.3">
      <c r="A388" s="51"/>
      <c r="B388" s="51"/>
      <c r="C388" s="51"/>
      <c r="D388" s="51"/>
      <c r="E388" s="51"/>
      <c r="F388" s="51"/>
      <c r="G388" s="51"/>
      <c r="H388" s="51"/>
      <c r="I388" s="51"/>
      <c r="J388" s="51"/>
      <c r="K388" s="51"/>
      <c r="L388" s="51"/>
      <c r="M388" s="51"/>
      <c r="N388" s="51"/>
    </row>
    <row r="389" spans="1:14" s="50" customFormat="1" x14ac:dyDescent="0.3">
      <c r="A389" s="51"/>
      <c r="B389" s="51"/>
      <c r="C389" s="51"/>
      <c r="D389" s="51"/>
      <c r="E389" s="51"/>
      <c r="F389" s="51"/>
      <c r="G389" s="51"/>
      <c r="H389" s="51"/>
      <c r="I389" s="51"/>
      <c r="J389" s="51"/>
      <c r="K389" s="51"/>
      <c r="L389" s="51"/>
      <c r="M389" s="51"/>
      <c r="N389" s="51"/>
    </row>
    <row r="390" spans="1:14" s="50" customFormat="1" x14ac:dyDescent="0.3">
      <c r="A390" s="51"/>
      <c r="B390" s="51"/>
      <c r="C390" s="51"/>
      <c r="D390" s="51"/>
      <c r="E390" s="51"/>
      <c r="F390" s="51"/>
      <c r="G390" s="51"/>
      <c r="H390" s="51"/>
      <c r="I390" s="51"/>
      <c r="J390" s="51"/>
      <c r="K390" s="51"/>
      <c r="L390" s="51"/>
      <c r="M390" s="51"/>
      <c r="N390" s="51"/>
    </row>
    <row r="391" spans="1:14" s="50" customFormat="1" x14ac:dyDescent="0.3">
      <c r="A391" s="51"/>
      <c r="B391" s="51"/>
      <c r="C391" s="51"/>
      <c r="D391" s="51"/>
      <c r="E391" s="51"/>
      <c r="F391" s="51"/>
      <c r="G391" s="51"/>
      <c r="H391" s="51"/>
      <c r="I391" s="51"/>
      <c r="J391" s="51"/>
      <c r="K391" s="51"/>
      <c r="L391" s="51"/>
      <c r="M391" s="51"/>
      <c r="N391" s="51"/>
    </row>
    <row r="392" spans="1:14" s="50" customFormat="1" x14ac:dyDescent="0.3">
      <c r="A392" s="51"/>
      <c r="B392" s="51"/>
      <c r="C392" s="51"/>
      <c r="D392" s="51"/>
      <c r="E392" s="51"/>
      <c r="F392" s="51"/>
      <c r="G392" s="51"/>
      <c r="H392" s="51"/>
      <c r="I392" s="51"/>
      <c r="J392" s="51"/>
      <c r="K392" s="51"/>
      <c r="L392" s="51"/>
      <c r="M392" s="51"/>
      <c r="N392" s="51"/>
    </row>
    <row r="393" spans="1:14" s="50" customFormat="1" x14ac:dyDescent="0.3">
      <c r="A393" s="51"/>
      <c r="B393" s="51"/>
      <c r="C393" s="51"/>
      <c r="D393" s="51"/>
      <c r="E393" s="51"/>
      <c r="F393" s="51"/>
      <c r="G393" s="51"/>
      <c r="H393" s="51"/>
      <c r="I393" s="51"/>
      <c r="J393" s="51"/>
      <c r="K393" s="51"/>
      <c r="L393" s="51"/>
      <c r="M393" s="51"/>
      <c r="N393" s="51"/>
    </row>
    <row r="394" spans="1:14" s="50" customFormat="1" x14ac:dyDescent="0.3">
      <c r="A394" s="51"/>
      <c r="B394" s="51"/>
      <c r="C394" s="51"/>
      <c r="D394" s="51"/>
      <c r="E394" s="51"/>
      <c r="F394" s="51"/>
      <c r="G394" s="51"/>
      <c r="H394" s="51"/>
      <c r="I394" s="51"/>
      <c r="J394" s="51"/>
      <c r="K394" s="51"/>
      <c r="L394" s="51"/>
      <c r="M394" s="51"/>
      <c r="N394" s="51"/>
    </row>
    <row r="395" spans="1:14" s="50" customFormat="1" x14ac:dyDescent="0.3">
      <c r="A395" s="51"/>
      <c r="B395" s="51"/>
      <c r="C395" s="51"/>
      <c r="D395" s="51"/>
      <c r="E395" s="51"/>
      <c r="F395" s="51"/>
      <c r="G395" s="51"/>
      <c r="H395" s="51"/>
      <c r="I395" s="51"/>
      <c r="J395" s="51"/>
      <c r="K395" s="51"/>
      <c r="L395" s="51"/>
      <c r="M395" s="51"/>
      <c r="N395" s="51"/>
    </row>
    <row r="396" spans="1:14" s="50" customFormat="1" x14ac:dyDescent="0.3">
      <c r="A396" s="51"/>
      <c r="B396" s="51"/>
      <c r="C396" s="51"/>
      <c r="D396" s="51"/>
      <c r="E396" s="51"/>
      <c r="F396" s="51"/>
      <c r="G396" s="51"/>
      <c r="H396" s="51"/>
      <c r="I396" s="51"/>
      <c r="J396" s="51"/>
      <c r="K396" s="51"/>
      <c r="L396" s="51"/>
      <c r="M396" s="51"/>
      <c r="N396" s="51"/>
    </row>
    <row r="397" spans="1:14" s="50" customFormat="1" x14ac:dyDescent="0.3">
      <c r="A397" s="51"/>
      <c r="B397" s="51"/>
      <c r="C397" s="51"/>
      <c r="D397" s="51"/>
      <c r="E397" s="51"/>
      <c r="F397" s="51"/>
      <c r="G397" s="51"/>
      <c r="H397" s="51"/>
      <c r="I397" s="51"/>
      <c r="J397" s="51"/>
      <c r="K397" s="51"/>
      <c r="L397" s="51"/>
      <c r="M397" s="51"/>
      <c r="N397" s="51"/>
    </row>
    <row r="398" spans="1:14" s="50" customFormat="1" x14ac:dyDescent="0.3">
      <c r="A398" s="51"/>
      <c r="B398" s="51"/>
      <c r="C398" s="51"/>
      <c r="D398" s="51"/>
      <c r="E398" s="51"/>
      <c r="F398" s="51"/>
      <c r="G398" s="51"/>
      <c r="H398" s="51"/>
      <c r="I398" s="51"/>
      <c r="J398" s="51"/>
      <c r="K398" s="51"/>
      <c r="L398" s="51"/>
      <c r="M398" s="51"/>
      <c r="N398" s="51"/>
    </row>
    <row r="399" spans="1:14" s="50" customFormat="1" x14ac:dyDescent="0.3">
      <c r="A399" s="51"/>
      <c r="B399" s="51"/>
      <c r="C399" s="51"/>
      <c r="D399" s="51"/>
      <c r="E399" s="51"/>
      <c r="F399" s="51"/>
      <c r="G399" s="51"/>
      <c r="H399" s="51"/>
      <c r="I399" s="51"/>
      <c r="J399" s="51"/>
      <c r="K399" s="51"/>
      <c r="L399" s="51"/>
      <c r="M399" s="51"/>
      <c r="N399" s="51"/>
    </row>
    <row r="400" spans="1:14" s="50" customFormat="1" x14ac:dyDescent="0.3">
      <c r="A400" s="51"/>
      <c r="B400" s="51"/>
      <c r="C400" s="51"/>
      <c r="D400" s="51"/>
      <c r="E400" s="51"/>
      <c r="F400" s="51"/>
      <c r="G400" s="51"/>
      <c r="H400" s="51"/>
      <c r="I400" s="51"/>
      <c r="J400" s="51"/>
      <c r="K400" s="51"/>
      <c r="L400" s="51"/>
      <c r="M400" s="51"/>
      <c r="N400" s="51"/>
    </row>
    <row r="401" spans="1:14" s="50" customFormat="1" x14ac:dyDescent="0.3">
      <c r="A401" s="51"/>
      <c r="B401" s="51"/>
      <c r="C401" s="51"/>
      <c r="D401" s="51"/>
      <c r="E401" s="51"/>
      <c r="F401" s="51"/>
      <c r="G401" s="51"/>
      <c r="H401" s="51"/>
      <c r="I401" s="51"/>
      <c r="J401" s="51"/>
      <c r="K401" s="51"/>
      <c r="L401" s="51"/>
      <c r="M401" s="51"/>
      <c r="N401" s="51"/>
    </row>
    <row r="402" spans="1:14" s="50" customFormat="1" x14ac:dyDescent="0.3">
      <c r="A402" s="51"/>
      <c r="B402" s="51"/>
      <c r="C402" s="51"/>
      <c r="D402" s="51"/>
      <c r="E402" s="51"/>
      <c r="F402" s="51"/>
      <c r="G402" s="51"/>
      <c r="H402" s="51"/>
      <c r="I402" s="51"/>
      <c r="J402" s="51"/>
      <c r="K402" s="51"/>
      <c r="L402" s="51"/>
      <c r="M402" s="51"/>
      <c r="N402" s="51"/>
    </row>
    <row r="403" spans="1:14" s="50" customFormat="1" x14ac:dyDescent="0.3">
      <c r="A403" s="51"/>
      <c r="B403" s="51"/>
      <c r="C403" s="51"/>
      <c r="D403" s="51"/>
      <c r="E403" s="51"/>
      <c r="F403" s="51"/>
      <c r="G403" s="51"/>
      <c r="H403" s="51"/>
      <c r="I403" s="51"/>
      <c r="J403" s="51"/>
      <c r="K403" s="51"/>
      <c r="L403" s="51"/>
      <c r="M403" s="51"/>
      <c r="N403" s="51"/>
    </row>
    <row r="404" spans="1:14" s="50" customFormat="1" x14ac:dyDescent="0.3">
      <c r="A404" s="51"/>
      <c r="B404" s="51"/>
      <c r="C404" s="51"/>
      <c r="D404" s="51"/>
      <c r="E404" s="51"/>
      <c r="F404" s="51"/>
      <c r="G404" s="51"/>
      <c r="H404" s="51"/>
      <c r="I404" s="51"/>
      <c r="J404" s="51"/>
      <c r="K404" s="51"/>
      <c r="L404" s="51"/>
      <c r="M404" s="51"/>
      <c r="N404" s="51"/>
    </row>
    <row r="405" spans="1:14" s="50" customFormat="1" x14ac:dyDescent="0.3">
      <c r="A405" s="51"/>
      <c r="B405" s="51"/>
      <c r="C405" s="51"/>
      <c r="D405" s="51"/>
      <c r="E405" s="51"/>
      <c r="F405" s="51"/>
      <c r="G405" s="51"/>
      <c r="H405" s="51"/>
      <c r="I405" s="51"/>
      <c r="J405" s="51"/>
      <c r="K405" s="51"/>
      <c r="L405" s="51"/>
      <c r="M405" s="51"/>
      <c r="N405" s="51"/>
    </row>
    <row r="406" spans="1:14" s="50" customFormat="1" x14ac:dyDescent="0.3">
      <c r="A406" s="51"/>
      <c r="B406" s="51"/>
      <c r="C406" s="51"/>
      <c r="D406" s="51"/>
      <c r="E406" s="51"/>
      <c r="F406" s="51"/>
      <c r="G406" s="51"/>
      <c r="H406" s="51"/>
      <c r="I406" s="51"/>
      <c r="J406" s="51"/>
      <c r="K406" s="51"/>
      <c r="L406" s="51"/>
      <c r="M406" s="51"/>
      <c r="N406" s="51"/>
    </row>
    <row r="407" spans="1:14" s="50" customFormat="1" x14ac:dyDescent="0.3">
      <c r="A407" s="51"/>
      <c r="B407" s="51"/>
      <c r="C407" s="51"/>
      <c r="D407" s="51"/>
      <c r="E407" s="51"/>
      <c r="F407" s="51"/>
      <c r="G407" s="51"/>
      <c r="H407" s="51"/>
      <c r="I407" s="51"/>
      <c r="J407" s="51"/>
      <c r="K407" s="51"/>
      <c r="L407" s="51"/>
      <c r="M407" s="51"/>
      <c r="N407" s="51"/>
    </row>
    <row r="408" spans="1:14" s="50" customFormat="1" x14ac:dyDescent="0.3">
      <c r="A408" s="51"/>
      <c r="B408" s="51"/>
      <c r="C408" s="51"/>
      <c r="D408" s="51"/>
      <c r="E408" s="51"/>
      <c r="F408" s="51"/>
      <c r="G408" s="51"/>
      <c r="H408" s="51"/>
      <c r="I408" s="51"/>
      <c r="J408" s="51"/>
      <c r="K408" s="51"/>
      <c r="L408" s="51"/>
      <c r="M408" s="51"/>
      <c r="N408" s="51"/>
    </row>
    <row r="409" spans="1:14" s="50" customFormat="1" x14ac:dyDescent="0.3">
      <c r="A409" s="51"/>
      <c r="B409" s="51"/>
      <c r="C409" s="51"/>
      <c r="D409" s="51"/>
      <c r="E409" s="51"/>
      <c r="F409" s="51"/>
      <c r="G409" s="51"/>
      <c r="H409" s="51"/>
      <c r="I409" s="51"/>
      <c r="J409" s="51"/>
      <c r="K409" s="51"/>
      <c r="L409" s="51"/>
      <c r="M409" s="51"/>
      <c r="N409" s="51"/>
    </row>
    <row r="410" spans="1:14" s="50" customFormat="1" x14ac:dyDescent="0.3">
      <c r="A410" s="51"/>
      <c r="B410" s="51"/>
      <c r="C410" s="51"/>
      <c r="D410" s="51"/>
      <c r="E410" s="51"/>
      <c r="F410" s="51"/>
      <c r="G410" s="51"/>
      <c r="H410" s="51"/>
      <c r="I410" s="51"/>
      <c r="J410" s="51"/>
      <c r="K410" s="51"/>
      <c r="L410" s="51"/>
      <c r="M410" s="51"/>
      <c r="N410" s="51"/>
    </row>
    <row r="411" spans="1:14" s="50" customFormat="1" x14ac:dyDescent="0.3">
      <c r="A411" s="51"/>
      <c r="B411" s="51"/>
      <c r="C411" s="51"/>
      <c r="D411" s="51"/>
      <c r="E411" s="51"/>
      <c r="F411" s="51"/>
      <c r="G411" s="51"/>
      <c r="H411" s="51"/>
      <c r="I411" s="51"/>
      <c r="J411" s="51"/>
      <c r="K411" s="51"/>
      <c r="L411" s="51"/>
      <c r="M411" s="51"/>
      <c r="N411" s="51"/>
    </row>
    <row r="412" spans="1:14" s="50" customFormat="1" x14ac:dyDescent="0.3">
      <c r="A412" s="51"/>
      <c r="B412" s="51"/>
      <c r="C412" s="51"/>
      <c r="D412" s="51"/>
      <c r="E412" s="51"/>
      <c r="F412" s="51"/>
      <c r="G412" s="51"/>
      <c r="H412" s="51"/>
      <c r="I412" s="51"/>
      <c r="J412" s="51"/>
      <c r="K412" s="51"/>
      <c r="L412" s="51"/>
      <c r="M412" s="51"/>
      <c r="N412" s="51"/>
    </row>
    <row r="413" spans="1:14" s="50" customFormat="1" x14ac:dyDescent="0.3">
      <c r="A413" s="51"/>
      <c r="B413" s="51"/>
      <c r="C413" s="51"/>
      <c r="D413" s="51"/>
      <c r="E413" s="51"/>
      <c r="F413" s="51"/>
      <c r="G413" s="51"/>
      <c r="H413" s="51"/>
      <c r="I413" s="51"/>
      <c r="J413" s="51"/>
      <c r="K413" s="51"/>
      <c r="L413" s="51"/>
      <c r="M413" s="51"/>
      <c r="N413" s="51"/>
    </row>
    <row r="414" spans="1:14" s="50" customFormat="1" x14ac:dyDescent="0.3">
      <c r="A414" s="51"/>
      <c r="B414" s="51"/>
      <c r="C414" s="51"/>
      <c r="D414" s="51"/>
      <c r="E414" s="51"/>
      <c r="F414" s="51"/>
      <c r="G414" s="51"/>
      <c r="H414" s="51"/>
      <c r="I414" s="51"/>
      <c r="J414" s="51"/>
      <c r="K414" s="51"/>
      <c r="L414" s="51"/>
      <c r="M414" s="51"/>
      <c r="N414" s="51"/>
    </row>
    <row r="415" spans="1:14" s="50" customFormat="1" x14ac:dyDescent="0.3">
      <c r="A415" s="51"/>
      <c r="B415" s="51"/>
      <c r="C415" s="51"/>
      <c r="D415" s="51"/>
      <c r="E415" s="51"/>
      <c r="F415" s="51"/>
      <c r="G415" s="51"/>
      <c r="H415" s="51"/>
      <c r="I415" s="51"/>
      <c r="J415" s="51"/>
      <c r="K415" s="51"/>
      <c r="L415" s="51"/>
      <c r="M415" s="51"/>
      <c r="N415" s="51"/>
    </row>
    <row r="416" spans="1:14" s="50" customFormat="1" x14ac:dyDescent="0.3">
      <c r="A416" s="51"/>
      <c r="B416" s="51"/>
      <c r="C416" s="51"/>
      <c r="D416" s="51"/>
      <c r="E416" s="51"/>
      <c r="F416" s="51"/>
      <c r="G416" s="51"/>
      <c r="H416" s="51"/>
      <c r="I416" s="51"/>
      <c r="J416" s="51"/>
      <c r="K416" s="51"/>
      <c r="L416" s="51"/>
      <c r="M416" s="51"/>
      <c r="N416" s="51"/>
    </row>
    <row r="417" spans="1:14" s="50" customFormat="1" x14ac:dyDescent="0.3">
      <c r="A417" s="51"/>
      <c r="B417" s="51"/>
      <c r="C417" s="51"/>
      <c r="D417" s="51"/>
      <c r="E417" s="51"/>
      <c r="F417" s="51"/>
      <c r="G417" s="51"/>
      <c r="H417" s="51"/>
      <c r="I417" s="51"/>
      <c r="J417" s="51"/>
      <c r="K417" s="51"/>
      <c r="L417" s="51"/>
      <c r="M417" s="51"/>
      <c r="N417" s="51"/>
    </row>
    <row r="418" spans="1:14" s="50" customFormat="1" x14ac:dyDescent="0.3">
      <c r="A418" s="51"/>
      <c r="B418" s="51"/>
      <c r="C418" s="51"/>
      <c r="D418" s="51"/>
      <c r="E418" s="51"/>
      <c r="F418" s="51"/>
      <c r="G418" s="51"/>
      <c r="H418" s="51"/>
      <c r="I418" s="51"/>
      <c r="J418" s="51"/>
      <c r="K418" s="51"/>
      <c r="L418" s="51"/>
      <c r="M418" s="51"/>
      <c r="N418" s="51"/>
    </row>
    <row r="419" spans="1:14" s="50" customFormat="1" x14ac:dyDescent="0.3">
      <c r="A419" s="51"/>
      <c r="B419" s="51"/>
      <c r="C419" s="51"/>
      <c r="D419" s="51"/>
      <c r="E419" s="51"/>
      <c r="F419" s="51"/>
      <c r="G419" s="51"/>
      <c r="H419" s="51"/>
      <c r="I419" s="51"/>
      <c r="J419" s="51"/>
      <c r="K419" s="51"/>
      <c r="L419" s="51"/>
      <c r="M419" s="51"/>
      <c r="N419" s="51"/>
    </row>
    <row r="420" spans="1:14" s="50" customFormat="1" x14ac:dyDescent="0.3">
      <c r="A420" s="51"/>
      <c r="B420" s="51"/>
      <c r="C420" s="51"/>
      <c r="D420" s="51"/>
      <c r="E420" s="51"/>
      <c r="F420" s="51"/>
      <c r="G420" s="51"/>
      <c r="H420" s="51"/>
      <c r="I420" s="51"/>
      <c r="J420" s="51"/>
      <c r="K420" s="51"/>
      <c r="L420" s="51"/>
      <c r="M420" s="51"/>
      <c r="N420" s="51"/>
    </row>
    <row r="421" spans="1:14" s="50" customFormat="1" x14ac:dyDescent="0.3">
      <c r="A421" s="51"/>
      <c r="B421" s="51"/>
      <c r="C421" s="51"/>
      <c r="D421" s="51"/>
      <c r="E421" s="51"/>
      <c r="F421" s="51"/>
      <c r="G421" s="51"/>
      <c r="H421" s="51"/>
      <c r="I421" s="51"/>
      <c r="J421" s="51"/>
      <c r="K421" s="51"/>
      <c r="L421" s="51"/>
      <c r="M421" s="51"/>
      <c r="N421" s="51"/>
    </row>
    <row r="422" spans="1:14" s="50" customFormat="1" x14ac:dyDescent="0.3">
      <c r="A422" s="51"/>
      <c r="B422" s="51"/>
      <c r="C422" s="51"/>
      <c r="D422" s="51"/>
      <c r="E422" s="51"/>
      <c r="F422" s="51"/>
      <c r="G422" s="51"/>
      <c r="H422" s="51"/>
      <c r="I422" s="51"/>
      <c r="J422" s="51"/>
      <c r="K422" s="51"/>
      <c r="L422" s="51"/>
      <c r="M422" s="51"/>
      <c r="N422" s="51"/>
    </row>
    <row r="423" spans="1:14" s="50" customFormat="1" x14ac:dyDescent="0.3">
      <c r="A423" s="51"/>
      <c r="B423" s="51"/>
      <c r="C423" s="51"/>
      <c r="D423" s="51"/>
      <c r="E423" s="51"/>
      <c r="F423" s="51"/>
      <c r="G423" s="51"/>
      <c r="H423" s="51"/>
      <c r="I423" s="51"/>
      <c r="J423" s="51"/>
      <c r="K423" s="51"/>
      <c r="L423" s="51"/>
      <c r="M423" s="51"/>
      <c r="N423" s="51"/>
    </row>
    <row r="424" spans="1:14" s="50" customFormat="1" x14ac:dyDescent="0.3">
      <c r="A424" s="51"/>
      <c r="B424" s="51"/>
      <c r="C424" s="51"/>
      <c r="D424" s="51"/>
      <c r="E424" s="51"/>
      <c r="F424" s="51"/>
      <c r="G424" s="51"/>
      <c r="H424" s="51"/>
      <c r="I424" s="51"/>
      <c r="J424" s="51"/>
      <c r="K424" s="51"/>
      <c r="L424" s="51"/>
      <c r="M424" s="51"/>
      <c r="N424" s="51"/>
    </row>
    <row r="425" spans="1:14" s="50" customFormat="1" x14ac:dyDescent="0.3">
      <c r="A425" s="51"/>
      <c r="B425" s="51"/>
      <c r="C425" s="51"/>
      <c r="D425" s="51"/>
      <c r="E425" s="51"/>
      <c r="F425" s="51"/>
      <c r="G425" s="51"/>
      <c r="H425" s="51"/>
      <c r="I425" s="51"/>
      <c r="J425" s="51"/>
      <c r="K425" s="51"/>
      <c r="L425" s="51"/>
      <c r="M425" s="51"/>
      <c r="N425" s="51"/>
    </row>
    <row r="426" spans="1:14" s="50" customFormat="1" x14ac:dyDescent="0.3">
      <c r="A426" s="51"/>
      <c r="B426" s="51"/>
      <c r="C426" s="51"/>
      <c r="D426" s="51"/>
      <c r="E426" s="51"/>
      <c r="F426" s="51"/>
      <c r="G426" s="51"/>
      <c r="H426" s="51"/>
      <c r="I426" s="51"/>
      <c r="J426" s="51"/>
      <c r="K426" s="51"/>
      <c r="L426" s="51"/>
      <c r="M426" s="51"/>
      <c r="N426" s="51"/>
    </row>
    <row r="427" spans="1:14" s="50" customFormat="1" x14ac:dyDescent="0.3">
      <c r="A427" s="51"/>
      <c r="B427" s="51"/>
      <c r="C427" s="51"/>
      <c r="D427" s="51"/>
      <c r="E427" s="51"/>
      <c r="F427" s="51"/>
      <c r="G427" s="51"/>
      <c r="H427" s="51"/>
      <c r="I427" s="51"/>
      <c r="J427" s="51"/>
      <c r="K427" s="51"/>
      <c r="L427" s="51"/>
      <c r="M427" s="51"/>
      <c r="N427" s="51"/>
    </row>
    <row r="428" spans="1:14" s="50" customFormat="1" x14ac:dyDescent="0.3">
      <c r="A428" s="51"/>
      <c r="B428" s="51"/>
      <c r="C428" s="51"/>
      <c r="D428" s="51"/>
      <c r="E428" s="51"/>
      <c r="F428" s="51"/>
      <c r="G428" s="51"/>
      <c r="H428" s="51"/>
      <c r="I428" s="51"/>
      <c r="J428" s="51"/>
      <c r="K428" s="51"/>
      <c r="L428" s="51"/>
      <c r="M428" s="51"/>
      <c r="N428" s="51"/>
    </row>
    <row r="429" spans="1:14" s="50" customFormat="1" x14ac:dyDescent="0.3">
      <c r="A429" s="51"/>
      <c r="B429" s="51"/>
      <c r="C429" s="51"/>
      <c r="D429" s="51"/>
      <c r="E429" s="51"/>
      <c r="F429" s="51"/>
      <c r="G429" s="51"/>
      <c r="H429" s="51"/>
      <c r="I429" s="51"/>
      <c r="J429" s="51"/>
      <c r="K429" s="51"/>
      <c r="L429" s="51"/>
      <c r="M429" s="51"/>
      <c r="N429" s="51"/>
    </row>
    <row r="430" spans="1:14" s="50" customFormat="1" x14ac:dyDescent="0.3">
      <c r="A430" s="51"/>
      <c r="B430" s="51"/>
      <c r="C430" s="51"/>
      <c r="D430" s="51"/>
      <c r="E430" s="51"/>
      <c r="F430" s="51"/>
      <c r="G430" s="51"/>
      <c r="H430" s="51"/>
      <c r="I430" s="51"/>
      <c r="J430" s="51"/>
      <c r="K430" s="51"/>
      <c r="L430" s="51"/>
      <c r="M430" s="51"/>
      <c r="N430" s="51"/>
    </row>
    <row r="431" spans="1:14" s="50" customFormat="1" x14ac:dyDescent="0.3">
      <c r="A431" s="51"/>
      <c r="B431" s="51"/>
      <c r="C431" s="51"/>
      <c r="D431" s="51"/>
      <c r="E431" s="51"/>
      <c r="F431" s="51"/>
      <c r="G431" s="51"/>
      <c r="H431" s="51"/>
      <c r="I431" s="51"/>
      <c r="J431" s="51"/>
      <c r="K431" s="51"/>
      <c r="L431" s="51"/>
      <c r="M431" s="51"/>
      <c r="N431" s="51"/>
    </row>
    <row r="432" spans="1:14" s="50" customFormat="1" x14ac:dyDescent="0.3">
      <c r="A432" s="51"/>
      <c r="B432" s="51"/>
      <c r="C432" s="51"/>
      <c r="D432" s="51"/>
      <c r="E432" s="51"/>
      <c r="F432" s="51"/>
      <c r="G432" s="51"/>
      <c r="H432" s="51"/>
      <c r="I432" s="51"/>
      <c r="J432" s="51"/>
      <c r="K432" s="51"/>
      <c r="L432" s="51"/>
      <c r="M432" s="51"/>
      <c r="N432" s="51"/>
    </row>
    <row r="433" spans="1:14" s="50" customFormat="1" x14ac:dyDescent="0.3">
      <c r="A433" s="51"/>
      <c r="B433" s="51"/>
      <c r="C433" s="51"/>
      <c r="D433" s="51"/>
      <c r="E433" s="51"/>
      <c r="F433" s="51"/>
      <c r="G433" s="51"/>
      <c r="H433" s="51"/>
      <c r="I433" s="51"/>
      <c r="J433" s="51"/>
      <c r="K433" s="51"/>
      <c r="L433" s="51"/>
      <c r="M433" s="51"/>
      <c r="N433" s="51"/>
    </row>
    <row r="434" spans="1:14" s="50" customFormat="1" x14ac:dyDescent="0.3">
      <c r="A434" s="51"/>
      <c r="B434" s="51"/>
      <c r="C434" s="51"/>
      <c r="D434" s="51"/>
      <c r="E434" s="51"/>
      <c r="F434" s="51"/>
      <c r="G434" s="51"/>
      <c r="H434" s="51"/>
      <c r="I434" s="51"/>
      <c r="J434" s="51"/>
      <c r="K434" s="51"/>
      <c r="L434" s="51"/>
      <c r="M434" s="51"/>
      <c r="N434" s="51"/>
    </row>
    <row r="435" spans="1:14" s="50" customFormat="1" x14ac:dyDescent="0.3">
      <c r="A435" s="51"/>
      <c r="B435" s="51"/>
      <c r="C435" s="51"/>
      <c r="D435" s="51"/>
      <c r="E435" s="51"/>
      <c r="F435" s="51"/>
      <c r="G435" s="51"/>
      <c r="H435" s="51"/>
      <c r="I435" s="51"/>
      <c r="J435" s="51"/>
      <c r="K435" s="51"/>
      <c r="L435" s="51"/>
      <c r="M435" s="51"/>
      <c r="N435" s="51"/>
    </row>
    <row r="436" spans="1:14" s="50" customFormat="1" x14ac:dyDescent="0.3">
      <c r="A436" s="51"/>
      <c r="B436" s="51"/>
      <c r="C436" s="51"/>
      <c r="D436" s="51"/>
      <c r="E436" s="51"/>
      <c r="F436" s="51"/>
      <c r="G436" s="51"/>
      <c r="H436" s="51"/>
      <c r="I436" s="51"/>
      <c r="J436" s="51"/>
      <c r="K436" s="51"/>
      <c r="L436" s="51"/>
      <c r="M436" s="51"/>
      <c r="N436" s="51"/>
    </row>
    <row r="437" spans="1:14" s="50" customFormat="1" x14ac:dyDescent="0.3">
      <c r="A437" s="51"/>
      <c r="B437" s="51"/>
      <c r="C437" s="51"/>
      <c r="D437" s="51"/>
      <c r="E437" s="51"/>
      <c r="F437" s="51"/>
      <c r="G437" s="51"/>
      <c r="H437" s="51"/>
      <c r="I437" s="51"/>
      <c r="J437" s="51"/>
      <c r="K437" s="51"/>
      <c r="L437" s="51"/>
      <c r="M437" s="51"/>
      <c r="N437" s="51"/>
    </row>
    <row r="438" spans="1:14" s="50" customFormat="1" x14ac:dyDescent="0.3">
      <c r="A438" s="51"/>
      <c r="B438" s="51"/>
      <c r="C438" s="51"/>
      <c r="D438" s="51"/>
      <c r="E438" s="51"/>
      <c r="F438" s="51"/>
      <c r="G438" s="51"/>
      <c r="H438" s="51"/>
      <c r="I438" s="51"/>
      <c r="J438" s="51"/>
      <c r="K438" s="51"/>
      <c r="L438" s="51"/>
      <c r="M438" s="51"/>
      <c r="N438" s="51"/>
    </row>
    <row r="439" spans="1:14" s="50" customFormat="1" x14ac:dyDescent="0.3">
      <c r="A439" s="51"/>
      <c r="B439" s="51"/>
      <c r="C439" s="51"/>
      <c r="D439" s="51"/>
      <c r="E439" s="51"/>
      <c r="F439" s="51"/>
      <c r="G439" s="51"/>
      <c r="H439" s="51"/>
      <c r="I439" s="51"/>
      <c r="J439" s="51"/>
      <c r="K439" s="51"/>
      <c r="L439" s="51"/>
      <c r="M439" s="51"/>
      <c r="N439" s="51"/>
    </row>
    <row r="440" spans="1:14" s="50" customFormat="1" x14ac:dyDescent="0.3">
      <c r="A440" s="51"/>
      <c r="B440" s="51"/>
      <c r="C440" s="51"/>
      <c r="D440" s="51"/>
      <c r="E440" s="51"/>
      <c r="F440" s="51"/>
      <c r="G440" s="51"/>
      <c r="H440" s="51"/>
      <c r="I440" s="51"/>
      <c r="J440" s="51"/>
      <c r="K440" s="51"/>
      <c r="L440" s="51"/>
      <c r="M440" s="51"/>
      <c r="N440" s="51"/>
    </row>
    <row r="441" spans="1:14" s="50" customFormat="1" x14ac:dyDescent="0.3">
      <c r="A441" s="51"/>
      <c r="B441" s="51"/>
      <c r="C441" s="51"/>
      <c r="D441" s="51"/>
      <c r="E441" s="51"/>
      <c r="F441" s="51"/>
      <c r="G441" s="51"/>
      <c r="H441" s="51"/>
      <c r="I441" s="51"/>
      <c r="J441" s="51"/>
      <c r="K441" s="51"/>
      <c r="L441" s="51"/>
      <c r="M441" s="51"/>
      <c r="N441" s="51"/>
    </row>
    <row r="442" spans="1:14" s="50" customFormat="1" x14ac:dyDescent="0.3">
      <c r="A442" s="51"/>
      <c r="B442" s="51"/>
      <c r="C442" s="51"/>
      <c r="D442" s="51"/>
      <c r="E442" s="51"/>
      <c r="F442" s="51"/>
      <c r="G442" s="51"/>
      <c r="H442" s="51"/>
      <c r="I442" s="51"/>
      <c r="J442" s="51"/>
      <c r="K442" s="51"/>
      <c r="L442" s="51"/>
      <c r="M442" s="51"/>
      <c r="N442" s="51"/>
    </row>
    <row r="443" spans="1:14" s="50" customFormat="1" x14ac:dyDescent="0.3">
      <c r="A443" s="51"/>
      <c r="B443" s="51"/>
      <c r="C443" s="51"/>
      <c r="D443" s="51"/>
      <c r="E443" s="51"/>
      <c r="F443" s="51"/>
      <c r="G443" s="51"/>
      <c r="H443" s="51"/>
      <c r="I443" s="51"/>
      <c r="J443" s="51"/>
      <c r="K443" s="51"/>
      <c r="L443" s="51"/>
      <c r="M443" s="51"/>
      <c r="N443" s="51"/>
    </row>
    <row r="444" spans="1:14" s="50" customFormat="1" x14ac:dyDescent="0.3">
      <c r="A444" s="51"/>
      <c r="B444" s="51"/>
      <c r="C444" s="51"/>
      <c r="D444" s="51"/>
      <c r="E444" s="51"/>
      <c r="F444" s="51"/>
      <c r="G444" s="51"/>
      <c r="H444" s="51"/>
      <c r="I444" s="51"/>
      <c r="J444" s="51"/>
      <c r="K444" s="51"/>
      <c r="L444" s="51"/>
      <c r="M444" s="51"/>
      <c r="N444" s="51"/>
    </row>
    <row r="445" spans="1:14" s="50" customFormat="1" x14ac:dyDescent="0.3">
      <c r="A445" s="51"/>
      <c r="B445" s="51"/>
      <c r="C445" s="51"/>
      <c r="D445" s="51"/>
      <c r="E445" s="51"/>
      <c r="F445" s="51"/>
      <c r="G445" s="51"/>
      <c r="H445" s="51"/>
      <c r="I445" s="51"/>
      <c r="J445" s="51"/>
      <c r="K445" s="51"/>
      <c r="L445" s="51"/>
      <c r="M445" s="51"/>
      <c r="N445" s="51"/>
    </row>
    <row r="446" spans="1:14" s="50" customFormat="1" x14ac:dyDescent="0.3">
      <c r="A446" s="51"/>
      <c r="B446" s="51"/>
      <c r="C446" s="51"/>
      <c r="D446" s="51"/>
      <c r="E446" s="51"/>
      <c r="F446" s="51"/>
      <c r="G446" s="51"/>
      <c r="H446" s="51"/>
      <c r="I446" s="51"/>
      <c r="J446" s="51"/>
      <c r="K446" s="51"/>
      <c r="L446" s="51"/>
      <c r="M446" s="51"/>
      <c r="N446" s="51"/>
    </row>
    <row r="447" spans="1:14" s="50" customFormat="1" x14ac:dyDescent="0.3">
      <c r="A447" s="51"/>
      <c r="B447" s="51"/>
      <c r="C447" s="51"/>
      <c r="D447" s="51"/>
      <c r="E447" s="51"/>
      <c r="F447" s="51"/>
      <c r="G447" s="51"/>
      <c r="H447" s="51"/>
      <c r="I447" s="51"/>
      <c r="J447" s="51"/>
      <c r="K447" s="51"/>
      <c r="L447" s="51"/>
      <c r="M447" s="51"/>
      <c r="N447" s="51"/>
    </row>
    <row r="448" spans="1:14" s="50" customFormat="1" x14ac:dyDescent="0.3">
      <c r="A448" s="51"/>
      <c r="B448" s="51"/>
      <c r="C448" s="51"/>
      <c r="D448" s="51"/>
      <c r="E448" s="51"/>
      <c r="F448" s="51"/>
      <c r="G448" s="51"/>
      <c r="H448" s="51"/>
      <c r="I448" s="51"/>
      <c r="J448" s="51"/>
      <c r="K448" s="51"/>
      <c r="L448" s="51"/>
      <c r="M448" s="51"/>
      <c r="N448" s="51"/>
    </row>
    <row r="449" spans="1:14" s="50" customFormat="1" x14ac:dyDescent="0.3">
      <c r="A449" s="51"/>
      <c r="B449" s="51"/>
      <c r="C449" s="51"/>
      <c r="D449" s="51"/>
      <c r="E449" s="51"/>
      <c r="F449" s="51"/>
      <c r="G449" s="51"/>
      <c r="H449" s="51"/>
      <c r="I449" s="51"/>
      <c r="J449" s="51"/>
      <c r="K449" s="51"/>
      <c r="L449" s="51"/>
      <c r="M449" s="51"/>
      <c r="N449" s="51"/>
    </row>
    <row r="450" spans="1:14" s="50" customFormat="1" x14ac:dyDescent="0.3">
      <c r="A450" s="51"/>
      <c r="B450" s="51"/>
      <c r="C450" s="51"/>
      <c r="D450" s="51"/>
      <c r="E450" s="51"/>
      <c r="F450" s="51"/>
      <c r="G450" s="51"/>
      <c r="H450" s="51"/>
      <c r="I450" s="51"/>
      <c r="J450" s="51"/>
      <c r="K450" s="51"/>
      <c r="L450" s="51"/>
      <c r="M450" s="51"/>
      <c r="N450" s="51"/>
    </row>
    <row r="451" spans="1:14" s="50" customFormat="1" x14ac:dyDescent="0.3">
      <c r="A451" s="51"/>
      <c r="B451" s="51"/>
      <c r="C451" s="51"/>
      <c r="D451" s="51"/>
      <c r="E451" s="51"/>
      <c r="F451" s="51"/>
      <c r="G451" s="51"/>
      <c r="H451" s="51"/>
      <c r="I451" s="51"/>
      <c r="J451" s="51"/>
      <c r="K451" s="51"/>
      <c r="L451" s="51"/>
      <c r="M451" s="51"/>
      <c r="N451" s="51"/>
    </row>
    <row r="452" spans="1:14" s="50" customFormat="1" x14ac:dyDescent="0.3">
      <c r="A452" s="51"/>
      <c r="B452" s="51"/>
      <c r="C452" s="51"/>
      <c r="D452" s="51"/>
      <c r="E452" s="51"/>
      <c r="F452" s="51"/>
      <c r="G452" s="51"/>
      <c r="H452" s="51"/>
      <c r="I452" s="51"/>
      <c r="J452" s="51"/>
      <c r="K452" s="51"/>
      <c r="L452" s="51"/>
      <c r="M452" s="51"/>
      <c r="N452" s="51"/>
    </row>
    <row r="453" spans="1:14" s="50" customFormat="1" x14ac:dyDescent="0.3">
      <c r="A453" s="51"/>
      <c r="B453" s="51"/>
      <c r="C453" s="51"/>
      <c r="D453" s="51"/>
      <c r="E453" s="51"/>
      <c r="F453" s="51"/>
      <c r="G453" s="51"/>
      <c r="H453" s="51"/>
      <c r="I453" s="51"/>
      <c r="J453" s="51"/>
      <c r="K453" s="51"/>
      <c r="L453" s="51"/>
      <c r="M453" s="51"/>
      <c r="N453" s="51"/>
    </row>
    <row r="454" spans="1:14" s="50" customFormat="1" x14ac:dyDescent="0.3">
      <c r="A454" s="51"/>
      <c r="B454" s="51"/>
      <c r="C454" s="51"/>
      <c r="D454" s="51"/>
      <c r="E454" s="51"/>
      <c r="F454" s="51"/>
      <c r="G454" s="51"/>
      <c r="H454" s="51"/>
      <c r="I454" s="51"/>
      <c r="J454" s="51"/>
      <c r="K454" s="51"/>
      <c r="L454" s="51"/>
      <c r="M454" s="51"/>
      <c r="N454" s="51"/>
    </row>
    <row r="455" spans="1:14" s="50" customFormat="1" x14ac:dyDescent="0.3">
      <c r="A455" s="51"/>
      <c r="B455" s="51"/>
      <c r="C455" s="51"/>
      <c r="D455" s="51"/>
      <c r="E455" s="51"/>
      <c r="F455" s="51"/>
      <c r="G455" s="51"/>
      <c r="H455" s="51"/>
      <c r="I455" s="51"/>
      <c r="J455" s="51"/>
      <c r="K455" s="51"/>
      <c r="L455" s="51"/>
      <c r="M455" s="51"/>
      <c r="N455" s="51"/>
    </row>
    <row r="456" spans="1:14" s="50" customFormat="1" x14ac:dyDescent="0.3">
      <c r="A456" s="51"/>
      <c r="B456" s="51"/>
      <c r="C456" s="51"/>
      <c r="D456" s="51"/>
      <c r="E456" s="51"/>
      <c r="F456" s="51"/>
      <c r="G456" s="51"/>
      <c r="H456" s="51"/>
      <c r="I456" s="51"/>
      <c r="J456" s="51"/>
      <c r="K456" s="51"/>
      <c r="L456" s="51"/>
      <c r="M456" s="51"/>
      <c r="N456" s="51"/>
    </row>
    <row r="457" spans="1:14" s="50" customFormat="1" x14ac:dyDescent="0.3">
      <c r="A457" s="51"/>
      <c r="B457" s="51"/>
      <c r="C457" s="51"/>
      <c r="D457" s="51"/>
      <c r="E457" s="51"/>
      <c r="F457" s="51"/>
      <c r="G457" s="51"/>
      <c r="H457" s="51"/>
      <c r="I457" s="51"/>
      <c r="J457" s="51"/>
      <c r="K457" s="51"/>
      <c r="L457" s="51"/>
      <c r="M457" s="51"/>
      <c r="N457" s="51"/>
    </row>
    <row r="458" spans="1:14" s="50" customFormat="1" x14ac:dyDescent="0.3">
      <c r="A458" s="51"/>
      <c r="B458" s="51"/>
      <c r="C458" s="51"/>
      <c r="D458" s="51"/>
      <c r="E458" s="51"/>
      <c r="F458" s="51"/>
      <c r="G458" s="51"/>
      <c r="H458" s="51"/>
      <c r="I458" s="51"/>
      <c r="J458" s="51"/>
      <c r="K458" s="51"/>
      <c r="L458" s="51"/>
      <c r="M458" s="51"/>
      <c r="N458" s="51"/>
    </row>
    <row r="459" spans="1:14" s="50" customFormat="1" x14ac:dyDescent="0.3">
      <c r="A459" s="51"/>
      <c r="B459" s="51"/>
      <c r="C459" s="51"/>
      <c r="D459" s="51"/>
      <c r="E459" s="51"/>
      <c r="F459" s="51"/>
      <c r="G459" s="51"/>
      <c r="H459" s="51"/>
      <c r="I459" s="51"/>
      <c r="J459" s="51"/>
      <c r="K459" s="51"/>
      <c r="L459" s="51"/>
      <c r="M459" s="51"/>
      <c r="N459" s="51"/>
    </row>
    <row r="460" spans="1:14" s="50" customFormat="1" x14ac:dyDescent="0.3">
      <c r="A460" s="51"/>
      <c r="B460" s="51"/>
      <c r="C460" s="51"/>
      <c r="D460" s="51"/>
      <c r="E460" s="51"/>
      <c r="F460" s="51"/>
      <c r="G460" s="51"/>
      <c r="H460" s="51"/>
      <c r="I460" s="51"/>
      <c r="J460" s="51"/>
      <c r="K460" s="51"/>
      <c r="L460" s="51"/>
      <c r="M460" s="51"/>
      <c r="N460" s="51"/>
    </row>
    <row r="461" spans="1:14" s="50" customFormat="1" x14ac:dyDescent="0.3">
      <c r="A461" s="51"/>
      <c r="B461" s="51"/>
      <c r="C461" s="51"/>
      <c r="D461" s="51"/>
      <c r="E461" s="51"/>
      <c r="F461" s="51"/>
      <c r="G461" s="51"/>
      <c r="H461" s="51"/>
      <c r="I461" s="51"/>
      <c r="J461" s="51"/>
      <c r="K461" s="51"/>
      <c r="L461" s="51"/>
      <c r="M461" s="51"/>
      <c r="N461" s="51"/>
    </row>
    <row r="462" spans="1:14" s="50" customFormat="1" x14ac:dyDescent="0.3">
      <c r="A462" s="51"/>
      <c r="B462" s="51"/>
      <c r="C462" s="51"/>
      <c r="D462" s="51"/>
      <c r="E462" s="51"/>
      <c r="F462" s="51"/>
      <c r="G462" s="51"/>
      <c r="H462" s="51"/>
      <c r="I462" s="51"/>
      <c r="J462" s="51"/>
      <c r="K462" s="51"/>
      <c r="L462" s="51"/>
      <c r="M462" s="51"/>
      <c r="N462" s="51"/>
    </row>
    <row r="463" spans="1:14" s="50" customFormat="1" x14ac:dyDescent="0.3">
      <c r="A463" s="51"/>
      <c r="B463" s="51"/>
      <c r="C463" s="51"/>
      <c r="D463" s="51"/>
      <c r="E463" s="51"/>
      <c r="F463" s="51"/>
      <c r="G463" s="51"/>
      <c r="H463" s="51"/>
      <c r="I463" s="51"/>
      <c r="J463" s="51"/>
      <c r="K463" s="51"/>
      <c r="L463" s="51"/>
      <c r="M463" s="51"/>
      <c r="N463" s="51"/>
    </row>
    <row r="464" spans="1:14" s="50" customFormat="1" x14ac:dyDescent="0.3">
      <c r="A464" s="51"/>
      <c r="B464" s="51"/>
      <c r="C464" s="51"/>
      <c r="D464" s="51"/>
      <c r="E464" s="51"/>
      <c r="F464" s="51"/>
      <c r="G464" s="51"/>
      <c r="H464" s="51"/>
      <c r="I464" s="51"/>
      <c r="J464" s="51"/>
      <c r="K464" s="51"/>
      <c r="L464" s="51"/>
      <c r="M464" s="51"/>
      <c r="N464" s="51"/>
    </row>
    <row r="465" spans="1:14" s="50" customFormat="1" x14ac:dyDescent="0.3">
      <c r="A465" s="51"/>
      <c r="B465" s="51"/>
      <c r="C465" s="51"/>
      <c r="D465" s="51"/>
      <c r="E465" s="51"/>
      <c r="F465" s="51"/>
      <c r="G465" s="51"/>
      <c r="H465" s="51"/>
      <c r="I465" s="51"/>
      <c r="J465" s="51"/>
      <c r="K465" s="51"/>
      <c r="L465" s="51"/>
      <c r="M465" s="51"/>
      <c r="N465" s="51"/>
    </row>
    <row r="466" spans="1:14" s="50" customFormat="1" x14ac:dyDescent="0.3">
      <c r="A466" s="51"/>
      <c r="B466" s="51"/>
      <c r="C466" s="51"/>
      <c r="D466" s="51"/>
      <c r="E466" s="51"/>
      <c r="F466" s="51"/>
      <c r="G466" s="51"/>
      <c r="H466" s="51"/>
      <c r="I466" s="51"/>
      <c r="J466" s="51"/>
      <c r="K466" s="51"/>
      <c r="L466" s="51"/>
      <c r="M466" s="51"/>
      <c r="N466" s="51"/>
    </row>
    <row r="467" spans="1:14" s="50" customFormat="1" x14ac:dyDescent="0.3">
      <c r="A467" s="51"/>
      <c r="B467" s="51"/>
      <c r="C467" s="51"/>
      <c r="D467" s="51"/>
      <c r="E467" s="51"/>
      <c r="F467" s="51"/>
      <c r="G467" s="51"/>
      <c r="H467" s="51"/>
      <c r="I467" s="51"/>
      <c r="J467" s="51"/>
      <c r="K467" s="51"/>
      <c r="L467" s="51"/>
      <c r="M467" s="51"/>
      <c r="N467" s="51"/>
    </row>
    <row r="468" spans="1:14" s="50" customFormat="1" x14ac:dyDescent="0.3">
      <c r="A468" s="51"/>
      <c r="B468" s="51"/>
      <c r="C468" s="51"/>
      <c r="D468" s="51"/>
      <c r="E468" s="51"/>
      <c r="F468" s="51"/>
      <c r="G468" s="51"/>
      <c r="H468" s="51"/>
      <c r="I468" s="51"/>
      <c r="J468" s="51"/>
      <c r="K468" s="51"/>
      <c r="L468" s="51"/>
      <c r="M468" s="51"/>
      <c r="N468" s="51"/>
    </row>
    <row r="469" spans="1:14" s="50" customFormat="1" x14ac:dyDescent="0.3">
      <c r="A469" s="51"/>
      <c r="B469" s="51"/>
      <c r="C469" s="51"/>
      <c r="D469" s="51"/>
      <c r="E469" s="51"/>
      <c r="F469" s="51"/>
      <c r="G469" s="51"/>
      <c r="H469" s="51"/>
      <c r="I469" s="51"/>
      <c r="J469" s="51"/>
      <c r="K469" s="51"/>
      <c r="L469" s="51"/>
      <c r="M469" s="51"/>
      <c r="N469" s="51"/>
    </row>
    <row r="470" spans="1:14" s="50" customFormat="1" x14ac:dyDescent="0.3">
      <c r="A470" s="51"/>
      <c r="B470" s="51"/>
      <c r="C470" s="51"/>
      <c r="D470" s="51"/>
      <c r="E470" s="51"/>
      <c r="F470" s="51"/>
      <c r="G470" s="51"/>
      <c r="H470" s="51"/>
      <c r="I470" s="51"/>
      <c r="J470" s="51"/>
      <c r="K470" s="51"/>
      <c r="L470" s="51"/>
      <c r="M470" s="51"/>
      <c r="N470" s="51"/>
    </row>
    <row r="471" spans="1:14" s="50" customFormat="1" x14ac:dyDescent="0.3">
      <c r="A471" s="51"/>
      <c r="B471" s="51"/>
      <c r="C471" s="51"/>
      <c r="D471" s="51"/>
      <c r="E471" s="51"/>
      <c r="F471" s="51"/>
      <c r="G471" s="51"/>
      <c r="H471" s="51"/>
      <c r="I471" s="51"/>
      <c r="J471" s="51"/>
      <c r="K471" s="51"/>
      <c r="L471" s="51"/>
      <c r="M471" s="51"/>
      <c r="N471" s="51"/>
    </row>
    <row r="472" spans="1:14" s="50" customFormat="1" x14ac:dyDescent="0.3">
      <c r="A472" s="51"/>
      <c r="B472" s="51"/>
      <c r="C472" s="51"/>
      <c r="D472" s="51"/>
      <c r="E472" s="51"/>
      <c r="F472" s="51"/>
      <c r="G472" s="51"/>
      <c r="H472" s="51"/>
      <c r="I472" s="51"/>
      <c r="J472" s="51"/>
      <c r="K472" s="51"/>
      <c r="L472" s="51"/>
      <c r="M472" s="51"/>
      <c r="N472" s="51"/>
    </row>
    <row r="473" spans="1:14" s="50" customFormat="1" x14ac:dyDescent="0.3">
      <c r="A473" s="51"/>
      <c r="B473" s="51"/>
      <c r="C473" s="51"/>
      <c r="D473" s="51"/>
      <c r="E473" s="51"/>
      <c r="F473" s="51"/>
      <c r="G473" s="51"/>
      <c r="H473" s="51"/>
      <c r="I473" s="51"/>
      <c r="J473" s="51"/>
      <c r="K473" s="51"/>
      <c r="L473" s="51"/>
      <c r="M473" s="51"/>
      <c r="N473" s="51"/>
    </row>
    <row r="474" spans="1:14" s="50" customFormat="1" x14ac:dyDescent="0.3">
      <c r="A474" s="51"/>
      <c r="B474" s="51"/>
      <c r="C474" s="51"/>
      <c r="D474" s="51"/>
      <c r="E474" s="51"/>
      <c r="F474" s="51"/>
      <c r="G474" s="51"/>
      <c r="H474" s="51"/>
      <c r="I474" s="51"/>
      <c r="J474" s="51"/>
      <c r="K474" s="51"/>
      <c r="L474" s="51"/>
      <c r="M474" s="51"/>
      <c r="N474" s="51"/>
    </row>
    <row r="475" spans="1:14" s="50" customFormat="1" x14ac:dyDescent="0.3">
      <c r="A475" s="51"/>
      <c r="B475" s="51"/>
      <c r="C475" s="51"/>
      <c r="D475" s="51"/>
      <c r="E475" s="51"/>
      <c r="F475" s="51"/>
      <c r="G475" s="51"/>
      <c r="H475" s="51"/>
      <c r="I475" s="51"/>
      <c r="J475" s="51"/>
      <c r="K475" s="51"/>
      <c r="L475" s="51"/>
      <c r="M475" s="51"/>
      <c r="N475" s="51"/>
    </row>
    <row r="476" spans="1:14" s="50" customFormat="1" x14ac:dyDescent="0.3">
      <c r="A476" s="51"/>
      <c r="B476" s="51"/>
      <c r="C476" s="51"/>
      <c r="D476" s="51"/>
      <c r="E476" s="51"/>
      <c r="F476" s="51"/>
      <c r="G476" s="51"/>
      <c r="H476" s="51"/>
      <c r="I476" s="51"/>
      <c r="J476" s="51"/>
      <c r="K476" s="51"/>
      <c r="L476" s="51"/>
      <c r="M476" s="51"/>
      <c r="N476" s="51"/>
    </row>
    <row r="477" spans="1:14" s="50" customFormat="1" x14ac:dyDescent="0.3">
      <c r="A477" s="51"/>
      <c r="B477" s="51"/>
      <c r="C477" s="51"/>
      <c r="D477" s="51"/>
      <c r="E477" s="51"/>
      <c r="F477" s="51"/>
      <c r="G477" s="51"/>
      <c r="H477" s="51"/>
      <c r="I477" s="51"/>
      <c r="J477" s="51"/>
      <c r="K477" s="51"/>
      <c r="L477" s="51"/>
      <c r="M477" s="51"/>
      <c r="N477" s="51"/>
    </row>
    <row r="478" spans="1:14" s="50" customFormat="1" x14ac:dyDescent="0.3">
      <c r="A478" s="51"/>
      <c r="B478" s="51"/>
      <c r="C478" s="51"/>
      <c r="D478" s="51"/>
      <c r="E478" s="51"/>
      <c r="F478" s="51"/>
      <c r="G478" s="51"/>
      <c r="H478" s="51"/>
      <c r="I478" s="51"/>
      <c r="J478" s="51"/>
      <c r="K478" s="51"/>
      <c r="L478" s="51"/>
      <c r="M478" s="51"/>
      <c r="N478" s="51"/>
    </row>
    <row r="479" spans="1:14" s="50" customFormat="1" x14ac:dyDescent="0.3">
      <c r="A479" s="51"/>
      <c r="B479" s="51"/>
      <c r="C479" s="51"/>
      <c r="D479" s="51"/>
      <c r="E479" s="51"/>
      <c r="F479" s="51"/>
      <c r="G479" s="51"/>
      <c r="H479" s="51"/>
      <c r="I479" s="51"/>
      <c r="J479" s="51"/>
      <c r="K479" s="51"/>
      <c r="L479" s="51"/>
      <c r="M479" s="51"/>
      <c r="N479" s="51"/>
    </row>
    <row r="480" spans="1:14" s="50" customFormat="1" x14ac:dyDescent="0.3">
      <c r="A480" s="51"/>
      <c r="B480" s="51"/>
      <c r="C480" s="51"/>
      <c r="D480" s="51"/>
      <c r="E480" s="51"/>
      <c r="F480" s="51"/>
      <c r="G480" s="51"/>
      <c r="H480" s="51"/>
      <c r="I480" s="51"/>
      <c r="J480" s="51"/>
      <c r="K480" s="51"/>
      <c r="L480" s="51"/>
      <c r="M480" s="51"/>
      <c r="N480" s="51"/>
    </row>
    <row r="481" spans="1:14" s="50" customFormat="1" x14ac:dyDescent="0.3">
      <c r="A481" s="51"/>
      <c r="B481" s="51"/>
      <c r="C481" s="51"/>
      <c r="D481" s="51"/>
      <c r="E481" s="51"/>
      <c r="F481" s="51"/>
      <c r="G481" s="51"/>
      <c r="H481" s="51"/>
      <c r="I481" s="51"/>
      <c r="J481" s="51"/>
      <c r="K481" s="51"/>
      <c r="L481" s="51"/>
      <c r="M481" s="51"/>
      <c r="N481" s="51"/>
    </row>
    <row r="482" spans="1:14" s="50" customFormat="1" x14ac:dyDescent="0.3">
      <c r="A482" s="51"/>
      <c r="B482" s="51"/>
      <c r="C482" s="51"/>
      <c r="D482" s="51"/>
      <c r="E482" s="51"/>
      <c r="F482" s="51"/>
      <c r="G482" s="51"/>
      <c r="H482" s="51"/>
      <c r="I482" s="51"/>
      <c r="J482" s="51"/>
      <c r="K482" s="51"/>
      <c r="L482" s="51"/>
      <c r="M482" s="51"/>
      <c r="N482" s="51"/>
    </row>
    <row r="483" spans="1:14" s="50" customFormat="1" x14ac:dyDescent="0.3">
      <c r="A483" s="51"/>
      <c r="B483" s="51"/>
      <c r="C483" s="51"/>
      <c r="D483" s="51"/>
      <c r="E483" s="51"/>
      <c r="F483" s="51"/>
      <c r="G483" s="51"/>
      <c r="H483" s="51"/>
      <c r="I483" s="51"/>
      <c r="J483" s="51"/>
      <c r="K483" s="51"/>
      <c r="L483" s="51"/>
      <c r="M483" s="51"/>
      <c r="N483" s="51"/>
    </row>
    <row r="484" spans="1:14" s="50" customFormat="1" x14ac:dyDescent="0.3">
      <c r="A484" s="51"/>
      <c r="B484" s="51"/>
      <c r="C484" s="51"/>
      <c r="D484" s="51"/>
      <c r="E484" s="51"/>
      <c r="F484" s="51"/>
      <c r="G484" s="51"/>
      <c r="H484" s="51"/>
      <c r="I484" s="51"/>
      <c r="J484" s="51"/>
      <c r="K484" s="51"/>
      <c r="L484" s="51"/>
      <c r="M484" s="51"/>
      <c r="N484" s="51"/>
    </row>
    <row r="485" spans="1:14" s="50" customFormat="1" x14ac:dyDescent="0.3">
      <c r="A485" s="51"/>
      <c r="B485" s="51"/>
      <c r="C485" s="51"/>
      <c r="D485" s="51"/>
      <c r="E485" s="51"/>
      <c r="F485" s="51"/>
      <c r="G485" s="51"/>
      <c r="H485" s="51"/>
      <c r="I485" s="51"/>
      <c r="J485" s="51"/>
      <c r="K485" s="51"/>
      <c r="L485" s="51"/>
      <c r="M485" s="51"/>
      <c r="N485" s="51"/>
    </row>
    <row r="486" spans="1:14" s="50" customFormat="1" x14ac:dyDescent="0.3">
      <c r="A486" s="51"/>
      <c r="B486" s="51"/>
      <c r="C486" s="51"/>
      <c r="D486" s="51"/>
      <c r="E486" s="51"/>
      <c r="F486" s="51"/>
      <c r="G486" s="51"/>
      <c r="H486" s="51"/>
      <c r="I486" s="51"/>
      <c r="J486" s="51"/>
      <c r="K486" s="51"/>
      <c r="L486" s="51"/>
      <c r="M486" s="51"/>
      <c r="N486" s="51"/>
    </row>
    <row r="487" spans="1:14" s="50" customFormat="1" x14ac:dyDescent="0.3">
      <c r="A487" s="51"/>
      <c r="B487" s="51"/>
      <c r="C487" s="51"/>
      <c r="D487" s="51"/>
      <c r="E487" s="51"/>
      <c r="F487" s="51"/>
      <c r="G487" s="51"/>
      <c r="H487" s="51"/>
      <c r="I487" s="51"/>
      <c r="J487" s="51"/>
      <c r="K487" s="51"/>
      <c r="L487" s="51"/>
      <c r="M487" s="51"/>
      <c r="N487" s="51"/>
    </row>
    <row r="488" spans="1:14" s="50" customFormat="1" x14ac:dyDescent="0.3">
      <c r="A488" s="51"/>
      <c r="B488" s="51"/>
      <c r="C488" s="51"/>
      <c r="D488" s="51"/>
      <c r="E488" s="51"/>
      <c r="F488" s="51"/>
      <c r="G488" s="51"/>
      <c r="H488" s="51"/>
      <c r="I488" s="51"/>
      <c r="J488" s="51"/>
      <c r="K488" s="51"/>
      <c r="L488" s="51"/>
      <c r="M488" s="51"/>
      <c r="N488" s="51"/>
    </row>
    <row r="489" spans="1:14" s="50" customFormat="1" x14ac:dyDescent="0.3">
      <c r="A489" s="51"/>
      <c r="B489" s="51"/>
      <c r="C489" s="51"/>
      <c r="D489" s="51"/>
      <c r="E489" s="51"/>
      <c r="F489" s="51"/>
      <c r="G489" s="51"/>
      <c r="H489" s="51"/>
      <c r="I489" s="51"/>
      <c r="J489" s="51"/>
      <c r="K489" s="51"/>
      <c r="L489" s="51"/>
      <c r="M489" s="51"/>
      <c r="N489" s="51"/>
    </row>
    <row r="490" spans="1:14" s="50" customFormat="1" x14ac:dyDescent="0.3">
      <c r="A490" s="51"/>
      <c r="B490" s="51"/>
      <c r="C490" s="51"/>
      <c r="D490" s="51"/>
      <c r="E490" s="51"/>
      <c r="F490" s="51"/>
      <c r="G490" s="51"/>
      <c r="H490" s="51"/>
      <c r="I490" s="51"/>
      <c r="J490" s="51"/>
      <c r="K490" s="51"/>
      <c r="L490" s="51"/>
      <c r="M490" s="51"/>
      <c r="N490" s="51"/>
    </row>
    <row r="491" spans="1:14" s="50" customFormat="1" x14ac:dyDescent="0.3">
      <c r="A491" s="51"/>
      <c r="B491" s="51"/>
      <c r="C491" s="51"/>
      <c r="D491" s="51"/>
      <c r="E491" s="51"/>
      <c r="F491" s="51"/>
      <c r="G491" s="51"/>
      <c r="H491" s="51"/>
      <c r="I491" s="51"/>
      <c r="J491" s="51"/>
      <c r="K491" s="51"/>
      <c r="L491" s="51"/>
      <c r="M491" s="51"/>
      <c r="N491" s="51"/>
    </row>
    <row r="492" spans="1:14" s="50" customFormat="1" x14ac:dyDescent="0.3">
      <c r="A492" s="51"/>
      <c r="B492" s="51"/>
      <c r="C492" s="51"/>
      <c r="D492" s="51"/>
      <c r="E492" s="51"/>
      <c r="F492" s="51"/>
      <c r="G492" s="51"/>
      <c r="H492" s="51"/>
      <c r="I492" s="51"/>
      <c r="J492" s="51"/>
      <c r="K492" s="51"/>
      <c r="L492" s="51"/>
      <c r="M492" s="51"/>
      <c r="N492" s="51"/>
    </row>
    <row r="493" spans="1:14" s="50" customFormat="1" x14ac:dyDescent="0.3">
      <c r="A493" s="51"/>
      <c r="B493" s="51"/>
      <c r="C493" s="51"/>
      <c r="D493" s="51"/>
      <c r="E493" s="51"/>
      <c r="F493" s="51"/>
      <c r="G493" s="51"/>
      <c r="H493" s="51"/>
      <c r="I493" s="51"/>
      <c r="J493" s="51"/>
      <c r="K493" s="51"/>
      <c r="L493" s="51"/>
      <c r="M493" s="51"/>
      <c r="N493" s="51"/>
    </row>
    <row r="494" spans="1:14" s="50" customFormat="1" x14ac:dyDescent="0.3">
      <c r="A494" s="51"/>
      <c r="B494" s="51"/>
      <c r="C494" s="51"/>
      <c r="D494" s="51"/>
      <c r="E494" s="51"/>
      <c r="F494" s="51"/>
      <c r="G494" s="51"/>
      <c r="H494" s="51"/>
      <c r="I494" s="51"/>
      <c r="J494" s="51"/>
      <c r="K494" s="51"/>
      <c r="L494" s="51"/>
      <c r="M494" s="51"/>
      <c r="N494" s="51"/>
    </row>
    <row r="495" spans="1:14" s="50" customFormat="1" x14ac:dyDescent="0.3">
      <c r="A495" s="51"/>
      <c r="B495" s="51"/>
      <c r="C495" s="51"/>
      <c r="D495" s="51"/>
      <c r="E495" s="51"/>
      <c r="F495" s="51"/>
      <c r="G495" s="51"/>
      <c r="H495" s="51"/>
      <c r="I495" s="51"/>
      <c r="J495" s="51"/>
      <c r="K495" s="51"/>
      <c r="L495" s="51"/>
      <c r="M495" s="51"/>
      <c r="N495" s="51"/>
    </row>
    <row r="496" spans="1:14" s="50" customFormat="1" x14ac:dyDescent="0.3">
      <c r="A496" s="51"/>
      <c r="B496" s="51"/>
      <c r="C496" s="51"/>
      <c r="D496" s="51"/>
      <c r="E496" s="51"/>
      <c r="F496" s="51"/>
      <c r="G496" s="51"/>
      <c r="H496" s="51"/>
      <c r="I496" s="51"/>
      <c r="J496" s="51"/>
      <c r="K496" s="51"/>
      <c r="L496" s="51"/>
      <c r="M496" s="51"/>
      <c r="N496" s="51"/>
    </row>
    <row r="497" spans="1:14" s="50" customFormat="1" x14ac:dyDescent="0.3">
      <c r="A497" s="51"/>
      <c r="B497" s="51"/>
      <c r="C497" s="51"/>
      <c r="D497" s="51"/>
      <c r="E497" s="51"/>
      <c r="F497" s="51"/>
      <c r="G497" s="51"/>
      <c r="H497" s="51"/>
      <c r="I497" s="51"/>
      <c r="J497" s="51"/>
      <c r="K497" s="51"/>
      <c r="L497" s="51"/>
      <c r="M497" s="51"/>
      <c r="N497" s="51"/>
    </row>
    <row r="498" spans="1:14" s="50" customFormat="1" x14ac:dyDescent="0.3">
      <c r="A498" s="51"/>
      <c r="B498" s="51"/>
      <c r="C498" s="51"/>
      <c r="D498" s="51"/>
      <c r="E498" s="51"/>
      <c r="F498" s="51"/>
      <c r="G498" s="51"/>
      <c r="H498" s="51"/>
      <c r="I498" s="51"/>
      <c r="J498" s="51"/>
      <c r="K498" s="51"/>
      <c r="L498" s="51"/>
      <c r="M498" s="51"/>
      <c r="N498" s="51"/>
    </row>
    <row r="499" spans="1:14" s="50" customFormat="1" x14ac:dyDescent="0.3">
      <c r="A499" s="51"/>
      <c r="B499" s="51"/>
      <c r="C499" s="51"/>
      <c r="D499" s="51"/>
      <c r="E499" s="51"/>
      <c r="F499" s="51"/>
      <c r="G499" s="51"/>
      <c r="H499" s="51"/>
      <c r="I499" s="51"/>
      <c r="J499" s="51"/>
      <c r="K499" s="51"/>
      <c r="L499" s="51"/>
      <c r="M499" s="51"/>
      <c r="N499" s="51"/>
    </row>
    <row r="500" spans="1:14" s="50" customFormat="1" x14ac:dyDescent="0.3">
      <c r="A500" s="51"/>
      <c r="B500" s="51"/>
      <c r="C500" s="51"/>
      <c r="D500" s="51"/>
      <c r="E500" s="51"/>
      <c r="F500" s="51"/>
      <c r="G500" s="51"/>
      <c r="H500" s="51"/>
      <c r="I500" s="51"/>
      <c r="J500" s="51"/>
      <c r="K500" s="51"/>
      <c r="L500" s="51"/>
      <c r="M500" s="51"/>
      <c r="N500" s="51"/>
    </row>
    <row r="501" spans="1:14" s="50" customFormat="1" x14ac:dyDescent="0.3">
      <c r="A501" s="51"/>
      <c r="B501" s="51"/>
      <c r="C501" s="51"/>
      <c r="D501" s="51"/>
      <c r="E501" s="51"/>
      <c r="F501" s="51"/>
      <c r="G501" s="51"/>
      <c r="H501" s="51"/>
      <c r="I501" s="51"/>
      <c r="J501" s="51"/>
      <c r="K501" s="51"/>
      <c r="L501" s="51"/>
      <c r="M501" s="51"/>
      <c r="N501" s="51"/>
    </row>
    <row r="502" spans="1:14" s="50" customFormat="1" x14ac:dyDescent="0.3">
      <c r="A502" s="51"/>
      <c r="B502" s="51"/>
      <c r="C502" s="51"/>
      <c r="D502" s="51"/>
      <c r="E502" s="51"/>
      <c r="F502" s="51"/>
      <c r="G502" s="51"/>
      <c r="H502" s="51"/>
      <c r="I502" s="51"/>
      <c r="J502" s="51"/>
      <c r="K502" s="51"/>
      <c r="L502" s="51"/>
      <c r="M502" s="51"/>
      <c r="N502" s="51"/>
    </row>
    <row r="503" spans="1:14" s="50" customFormat="1" x14ac:dyDescent="0.3">
      <c r="A503" s="51"/>
      <c r="B503" s="51"/>
      <c r="C503" s="51"/>
      <c r="D503" s="51"/>
      <c r="E503" s="51"/>
      <c r="F503" s="51"/>
      <c r="G503" s="51"/>
      <c r="H503" s="51"/>
      <c r="I503" s="51"/>
      <c r="J503" s="51"/>
      <c r="K503" s="51"/>
      <c r="L503" s="51"/>
      <c r="M503" s="51"/>
      <c r="N503" s="51"/>
    </row>
    <row r="504" spans="1:14" s="50" customFormat="1" x14ac:dyDescent="0.3">
      <c r="A504" s="51"/>
      <c r="B504" s="51"/>
      <c r="C504" s="51"/>
      <c r="D504" s="51"/>
      <c r="E504" s="51"/>
      <c r="F504" s="51"/>
      <c r="G504" s="51"/>
      <c r="H504" s="51"/>
      <c r="I504" s="51"/>
      <c r="J504" s="51"/>
      <c r="K504" s="51"/>
      <c r="L504" s="51"/>
      <c r="M504" s="51"/>
      <c r="N504" s="51"/>
    </row>
    <row r="505" spans="1:14" s="50" customFormat="1" x14ac:dyDescent="0.3">
      <c r="A505" s="51"/>
      <c r="B505" s="51"/>
      <c r="C505" s="51"/>
      <c r="D505" s="51"/>
      <c r="E505" s="51"/>
      <c r="F505" s="51"/>
      <c r="G505" s="51"/>
      <c r="H505" s="51"/>
      <c r="I505" s="51"/>
      <c r="J505" s="51"/>
      <c r="K505" s="51"/>
      <c r="L505" s="51"/>
      <c r="M505" s="51"/>
      <c r="N505" s="51"/>
    </row>
    <row r="506" spans="1:14" s="50" customFormat="1" x14ac:dyDescent="0.3">
      <c r="A506" s="51"/>
      <c r="B506" s="51"/>
      <c r="C506" s="51"/>
      <c r="D506" s="51"/>
      <c r="E506" s="51"/>
      <c r="F506" s="51"/>
      <c r="G506" s="51"/>
      <c r="H506" s="51"/>
      <c r="I506" s="51"/>
      <c r="J506" s="51"/>
      <c r="K506" s="51"/>
      <c r="L506" s="51"/>
      <c r="M506" s="51"/>
      <c r="N506" s="51"/>
    </row>
    <row r="507" spans="1:14" s="50" customFormat="1" x14ac:dyDescent="0.3">
      <c r="A507" s="51"/>
      <c r="B507" s="51"/>
      <c r="C507" s="51"/>
      <c r="D507" s="51"/>
      <c r="E507" s="51"/>
      <c r="F507" s="51"/>
      <c r="G507" s="51"/>
      <c r="H507" s="51"/>
      <c r="I507" s="51"/>
      <c r="J507" s="51"/>
      <c r="K507" s="51"/>
      <c r="L507" s="51"/>
      <c r="M507" s="51"/>
      <c r="N507" s="51"/>
    </row>
    <row r="508" spans="1:14" s="50" customFormat="1" x14ac:dyDescent="0.3">
      <c r="A508" s="51"/>
      <c r="B508" s="51"/>
      <c r="C508" s="51"/>
      <c r="D508" s="51"/>
      <c r="E508" s="51"/>
      <c r="F508" s="51"/>
      <c r="G508" s="51"/>
      <c r="H508" s="51"/>
      <c r="I508" s="51"/>
      <c r="J508" s="51"/>
      <c r="K508" s="51"/>
      <c r="L508" s="51"/>
      <c r="M508" s="51"/>
      <c r="N508" s="51"/>
    </row>
    <row r="509" spans="1:14" s="50" customFormat="1" x14ac:dyDescent="0.3">
      <c r="A509" s="51"/>
      <c r="B509" s="51"/>
      <c r="C509" s="51"/>
      <c r="D509" s="51"/>
      <c r="E509" s="51"/>
      <c r="F509" s="51"/>
      <c r="G509" s="51"/>
      <c r="H509" s="51"/>
      <c r="I509" s="51"/>
      <c r="J509" s="51"/>
      <c r="K509" s="51"/>
      <c r="L509" s="51"/>
      <c r="M509" s="51"/>
      <c r="N509" s="51"/>
    </row>
    <row r="510" spans="1:14" s="50" customFormat="1" x14ac:dyDescent="0.3">
      <c r="A510" s="51"/>
      <c r="B510" s="51"/>
      <c r="C510" s="51"/>
      <c r="D510" s="51"/>
      <c r="E510" s="51"/>
      <c r="F510" s="51"/>
      <c r="G510" s="51"/>
      <c r="H510" s="51"/>
      <c r="I510" s="51"/>
      <c r="J510" s="51"/>
      <c r="K510" s="51"/>
      <c r="L510" s="51"/>
      <c r="M510" s="51"/>
      <c r="N510" s="51"/>
    </row>
    <row r="511" spans="1:14" s="50" customFormat="1" x14ac:dyDescent="0.3">
      <c r="A511" s="51"/>
      <c r="B511" s="51"/>
      <c r="C511" s="51"/>
      <c r="D511" s="51"/>
      <c r="E511" s="51"/>
      <c r="F511" s="51"/>
      <c r="G511" s="51"/>
      <c r="H511" s="51"/>
      <c r="I511" s="51"/>
      <c r="J511" s="51"/>
      <c r="K511" s="51"/>
      <c r="L511" s="51"/>
      <c r="M511" s="51"/>
      <c r="N511" s="51"/>
    </row>
    <row r="512" spans="1:14" s="50" customFormat="1" x14ac:dyDescent="0.3">
      <c r="A512" s="51"/>
      <c r="B512" s="51"/>
      <c r="C512" s="51"/>
      <c r="D512" s="51"/>
      <c r="E512" s="51"/>
      <c r="F512" s="51"/>
      <c r="G512" s="51"/>
      <c r="H512" s="51"/>
      <c r="I512" s="51"/>
      <c r="J512" s="51"/>
      <c r="K512" s="51"/>
      <c r="L512" s="51"/>
      <c r="M512" s="51"/>
      <c r="N512" s="51"/>
    </row>
    <row r="513" spans="1:14" s="50" customFormat="1" x14ac:dyDescent="0.3">
      <c r="A513" s="51"/>
      <c r="B513" s="51"/>
      <c r="C513" s="51"/>
      <c r="D513" s="51"/>
      <c r="E513" s="51"/>
      <c r="F513" s="51"/>
      <c r="G513" s="51"/>
      <c r="H513" s="51"/>
      <c r="I513" s="51"/>
      <c r="J513" s="51"/>
      <c r="K513" s="51"/>
      <c r="L513" s="51"/>
      <c r="M513" s="51"/>
      <c r="N513" s="51"/>
    </row>
    <row r="514" spans="1:14" s="50" customFormat="1" x14ac:dyDescent="0.3">
      <c r="A514" s="51"/>
      <c r="B514" s="51"/>
      <c r="C514" s="51"/>
      <c r="D514" s="51"/>
      <c r="E514" s="51"/>
      <c r="F514" s="51"/>
      <c r="G514" s="51"/>
      <c r="H514" s="51"/>
      <c r="I514" s="51"/>
      <c r="J514" s="51"/>
      <c r="K514" s="51"/>
      <c r="L514" s="51"/>
      <c r="M514" s="51"/>
      <c r="N514" s="51"/>
    </row>
    <row r="515" spans="1:14" s="50" customFormat="1" x14ac:dyDescent="0.3">
      <c r="A515" s="51"/>
      <c r="B515" s="51"/>
      <c r="C515" s="51"/>
      <c r="D515" s="51"/>
      <c r="E515" s="51"/>
      <c r="F515" s="51"/>
      <c r="G515" s="51"/>
      <c r="H515" s="51"/>
      <c r="I515" s="51"/>
      <c r="J515" s="51"/>
      <c r="K515" s="51"/>
      <c r="L515" s="51"/>
      <c r="M515" s="51"/>
      <c r="N515" s="51"/>
    </row>
    <row r="516" spans="1:14" s="50" customFormat="1" x14ac:dyDescent="0.3">
      <c r="A516" s="51"/>
      <c r="B516" s="51"/>
      <c r="C516" s="51"/>
      <c r="D516" s="51"/>
      <c r="E516" s="51"/>
      <c r="F516" s="51"/>
      <c r="G516" s="51"/>
      <c r="H516" s="51"/>
      <c r="I516" s="51"/>
      <c r="J516" s="51"/>
      <c r="K516" s="51"/>
      <c r="L516" s="51"/>
      <c r="M516" s="51"/>
      <c r="N516" s="51"/>
    </row>
    <row r="517" spans="1:14" s="50" customFormat="1" x14ac:dyDescent="0.3">
      <c r="A517" s="51"/>
      <c r="B517" s="51"/>
      <c r="C517" s="51"/>
      <c r="D517" s="51"/>
      <c r="E517" s="51"/>
      <c r="F517" s="51"/>
      <c r="G517" s="51"/>
      <c r="H517" s="51"/>
      <c r="I517" s="51"/>
      <c r="J517" s="51"/>
      <c r="K517" s="51"/>
      <c r="L517" s="51"/>
      <c r="M517" s="51"/>
      <c r="N517" s="51"/>
    </row>
    <row r="518" spans="1:14" s="50" customFormat="1" x14ac:dyDescent="0.3">
      <c r="A518" s="51"/>
      <c r="B518" s="51"/>
      <c r="C518" s="51"/>
      <c r="D518" s="51"/>
      <c r="E518" s="51"/>
      <c r="F518" s="51"/>
      <c r="G518" s="51"/>
      <c r="H518" s="51"/>
      <c r="I518" s="51"/>
      <c r="J518" s="51"/>
      <c r="K518" s="51"/>
      <c r="L518" s="51"/>
      <c r="M518" s="51"/>
      <c r="N518" s="51"/>
    </row>
    <row r="519" spans="1:14" s="50" customFormat="1" x14ac:dyDescent="0.3">
      <c r="A519" s="51"/>
      <c r="B519" s="51"/>
      <c r="C519" s="51"/>
      <c r="D519" s="51"/>
      <c r="E519" s="51"/>
      <c r="F519" s="51"/>
      <c r="G519" s="51"/>
      <c r="H519" s="51"/>
      <c r="I519" s="51"/>
      <c r="J519" s="51"/>
      <c r="K519" s="51"/>
      <c r="L519" s="51"/>
      <c r="M519" s="51"/>
      <c r="N519" s="51"/>
    </row>
    <row r="520" spans="1:14" s="50" customFormat="1" x14ac:dyDescent="0.3">
      <c r="A520" s="51"/>
      <c r="B520" s="51"/>
      <c r="C520" s="51"/>
      <c r="D520" s="51"/>
      <c r="E520" s="51"/>
      <c r="F520" s="51"/>
      <c r="G520" s="51"/>
      <c r="H520" s="51"/>
      <c r="I520" s="51"/>
      <c r="J520" s="51"/>
      <c r="K520" s="51"/>
      <c r="L520" s="51"/>
      <c r="M520" s="51"/>
      <c r="N520" s="51"/>
    </row>
    <row r="521" spans="1:14" s="50" customFormat="1" x14ac:dyDescent="0.3">
      <c r="A521" s="51"/>
      <c r="B521" s="51"/>
      <c r="C521" s="51"/>
      <c r="D521" s="51"/>
      <c r="E521" s="51"/>
      <c r="F521" s="51"/>
      <c r="G521" s="51"/>
      <c r="H521" s="51"/>
      <c r="I521" s="51"/>
      <c r="J521" s="51"/>
      <c r="K521" s="51"/>
      <c r="L521" s="51"/>
      <c r="M521" s="51"/>
      <c r="N521" s="51"/>
    </row>
    <row r="522" spans="1:14" s="50" customFormat="1" x14ac:dyDescent="0.3">
      <c r="A522" s="51"/>
      <c r="B522" s="51"/>
      <c r="C522" s="51"/>
      <c r="D522" s="51"/>
      <c r="E522" s="51"/>
      <c r="F522" s="51"/>
      <c r="G522" s="51"/>
      <c r="H522" s="51"/>
      <c r="I522" s="51"/>
      <c r="J522" s="51"/>
      <c r="K522" s="51"/>
      <c r="L522" s="51"/>
      <c r="M522" s="51"/>
      <c r="N522" s="51"/>
    </row>
    <row r="523" spans="1:14" s="50" customFormat="1" x14ac:dyDescent="0.3">
      <c r="A523" s="51"/>
      <c r="B523" s="51"/>
      <c r="C523" s="51"/>
      <c r="D523" s="51"/>
      <c r="E523" s="51"/>
      <c r="F523" s="51"/>
      <c r="G523" s="51"/>
      <c r="H523" s="51"/>
      <c r="I523" s="51"/>
      <c r="J523" s="51"/>
      <c r="K523" s="51"/>
      <c r="L523" s="51"/>
      <c r="M523" s="51"/>
      <c r="N523" s="51"/>
    </row>
    <row r="524" spans="1:14" s="50" customFormat="1" x14ac:dyDescent="0.3">
      <c r="A524" s="51"/>
      <c r="B524" s="51"/>
      <c r="C524" s="51"/>
      <c r="D524" s="51"/>
      <c r="E524" s="51"/>
      <c r="F524" s="51"/>
      <c r="G524" s="51"/>
      <c r="H524" s="51"/>
      <c r="I524" s="51"/>
      <c r="J524" s="51"/>
      <c r="K524" s="51"/>
      <c r="L524" s="51"/>
      <c r="M524" s="51"/>
      <c r="N524" s="51"/>
    </row>
    <row r="525" spans="1:14" s="50" customFormat="1" x14ac:dyDescent="0.3">
      <c r="A525" s="51"/>
      <c r="B525" s="51"/>
      <c r="C525" s="51"/>
      <c r="D525" s="51"/>
      <c r="E525" s="51"/>
      <c r="F525" s="51"/>
      <c r="G525" s="51"/>
      <c r="H525" s="51"/>
      <c r="I525" s="51"/>
      <c r="J525" s="51"/>
      <c r="K525" s="51"/>
      <c r="L525" s="51"/>
      <c r="M525" s="51"/>
      <c r="N525" s="51"/>
    </row>
    <row r="526" spans="1:14" s="50" customFormat="1" x14ac:dyDescent="0.3">
      <c r="A526" s="51"/>
      <c r="B526" s="51"/>
      <c r="C526" s="51"/>
      <c r="D526" s="51"/>
      <c r="E526" s="51"/>
      <c r="F526" s="51"/>
      <c r="G526" s="51"/>
      <c r="H526" s="51"/>
      <c r="I526" s="51"/>
      <c r="J526" s="51"/>
      <c r="K526" s="51"/>
      <c r="L526" s="51"/>
      <c r="M526" s="51"/>
      <c r="N526" s="51"/>
    </row>
    <row r="527" spans="1:14" s="50" customFormat="1" x14ac:dyDescent="0.3">
      <c r="A527" s="51"/>
      <c r="B527" s="51"/>
      <c r="C527" s="51"/>
      <c r="D527" s="51"/>
      <c r="E527" s="51"/>
      <c r="F527" s="51"/>
      <c r="G527" s="51"/>
      <c r="H527" s="51"/>
      <c r="I527" s="51"/>
      <c r="J527" s="51"/>
      <c r="K527" s="51"/>
      <c r="L527" s="51"/>
      <c r="M527" s="51"/>
      <c r="N527" s="51"/>
    </row>
    <row r="528" spans="1:14" s="50" customFormat="1" x14ac:dyDescent="0.3">
      <c r="A528" s="51"/>
      <c r="B528" s="51"/>
      <c r="C528" s="51"/>
      <c r="D528" s="51"/>
      <c r="E528" s="51"/>
      <c r="F528" s="51"/>
      <c r="G528" s="51"/>
      <c r="H528" s="51"/>
      <c r="I528" s="51"/>
      <c r="J528" s="51"/>
      <c r="K528" s="51"/>
      <c r="L528" s="51"/>
      <c r="M528" s="51"/>
      <c r="N528" s="51"/>
    </row>
    <row r="529" spans="1:14" s="50" customFormat="1" x14ac:dyDescent="0.3">
      <c r="A529" s="51"/>
      <c r="B529" s="51"/>
      <c r="C529" s="51"/>
      <c r="D529" s="51"/>
      <c r="E529" s="51"/>
      <c r="F529" s="51"/>
      <c r="G529" s="51"/>
      <c r="H529" s="51"/>
      <c r="I529" s="51"/>
      <c r="J529" s="51"/>
      <c r="K529" s="51"/>
      <c r="L529" s="51"/>
      <c r="M529" s="51"/>
      <c r="N529" s="51"/>
    </row>
    <row r="530" spans="1:14" s="50" customFormat="1" x14ac:dyDescent="0.3">
      <c r="A530" s="51"/>
      <c r="B530" s="51"/>
      <c r="C530" s="51"/>
      <c r="D530" s="51"/>
      <c r="E530" s="51"/>
      <c r="F530" s="51"/>
      <c r="G530" s="51"/>
      <c r="H530" s="51"/>
      <c r="I530" s="51"/>
      <c r="J530" s="51"/>
      <c r="K530" s="51"/>
      <c r="L530" s="51"/>
      <c r="M530" s="51"/>
      <c r="N530" s="51"/>
    </row>
    <row r="531" spans="1:14" s="50" customFormat="1" x14ac:dyDescent="0.3">
      <c r="A531" s="51"/>
      <c r="B531" s="51"/>
      <c r="C531" s="51"/>
      <c r="D531" s="51"/>
      <c r="E531" s="51"/>
      <c r="F531" s="51"/>
      <c r="G531" s="51"/>
      <c r="H531" s="51"/>
      <c r="I531" s="51"/>
      <c r="J531" s="51"/>
      <c r="K531" s="51"/>
      <c r="L531" s="51"/>
      <c r="M531" s="51"/>
      <c r="N531" s="51"/>
    </row>
    <row r="532" spans="1:14" s="50" customFormat="1" x14ac:dyDescent="0.3">
      <c r="A532" s="51"/>
      <c r="B532" s="51"/>
      <c r="C532" s="51"/>
      <c r="D532" s="51"/>
      <c r="E532" s="51"/>
      <c r="F532" s="51"/>
      <c r="G532" s="51"/>
      <c r="H532" s="51"/>
      <c r="I532" s="51"/>
      <c r="J532" s="51"/>
      <c r="K532" s="51"/>
      <c r="L532" s="51"/>
      <c r="M532" s="51"/>
      <c r="N532" s="51"/>
    </row>
    <row r="533" spans="1:14" s="50" customFormat="1" x14ac:dyDescent="0.3">
      <c r="A533" s="51"/>
      <c r="B533" s="51"/>
      <c r="C533" s="51"/>
      <c r="D533" s="51"/>
      <c r="E533" s="51"/>
      <c r="F533" s="51"/>
      <c r="G533" s="51"/>
      <c r="H533" s="51"/>
      <c r="I533" s="51"/>
      <c r="J533" s="51"/>
      <c r="K533" s="51"/>
      <c r="L533" s="51"/>
      <c r="M533" s="51"/>
      <c r="N533" s="51"/>
    </row>
    <row r="534" spans="1:14" s="50" customFormat="1" x14ac:dyDescent="0.3">
      <c r="A534" s="51"/>
      <c r="B534" s="51"/>
      <c r="C534" s="51"/>
      <c r="D534" s="51"/>
      <c r="E534" s="51"/>
      <c r="F534" s="51"/>
      <c r="G534" s="51"/>
      <c r="H534" s="51"/>
      <c r="I534" s="51"/>
      <c r="J534" s="51"/>
      <c r="K534" s="51"/>
      <c r="L534" s="51"/>
      <c r="M534" s="51"/>
      <c r="N534" s="51"/>
    </row>
    <row r="535" spans="1:14" s="50" customFormat="1" x14ac:dyDescent="0.3">
      <c r="A535" s="51"/>
      <c r="B535" s="51"/>
      <c r="C535" s="51"/>
      <c r="D535" s="51"/>
      <c r="E535" s="51"/>
      <c r="F535" s="51"/>
      <c r="G535" s="51"/>
      <c r="H535" s="51"/>
      <c r="I535" s="51"/>
      <c r="J535" s="51"/>
      <c r="K535" s="51"/>
      <c r="L535" s="51"/>
      <c r="M535" s="51"/>
      <c r="N535" s="51"/>
    </row>
    <row r="536" spans="1:14" s="50" customFormat="1" x14ac:dyDescent="0.3">
      <c r="A536" s="51"/>
      <c r="B536" s="51"/>
      <c r="C536" s="51"/>
      <c r="D536" s="51"/>
      <c r="E536" s="51"/>
      <c r="F536" s="51"/>
      <c r="G536" s="51"/>
      <c r="H536" s="51"/>
      <c r="I536" s="51"/>
      <c r="J536" s="51"/>
      <c r="K536" s="51"/>
      <c r="L536" s="51"/>
      <c r="M536" s="51"/>
      <c r="N536" s="51"/>
    </row>
    <row r="537" spans="1:14" s="50" customFormat="1" x14ac:dyDescent="0.3">
      <c r="A537" s="51"/>
      <c r="B537" s="51"/>
      <c r="C537" s="51"/>
      <c r="D537" s="51"/>
      <c r="E537" s="51"/>
      <c r="F537" s="51"/>
      <c r="G537" s="51"/>
      <c r="H537" s="51"/>
      <c r="I537" s="51"/>
      <c r="J537" s="51"/>
      <c r="K537" s="51"/>
      <c r="L537" s="51"/>
      <c r="M537" s="51"/>
      <c r="N537" s="51"/>
    </row>
    <row r="538" spans="1:14" s="50" customFormat="1" x14ac:dyDescent="0.3">
      <c r="A538" s="51"/>
      <c r="B538" s="51"/>
      <c r="C538" s="51"/>
      <c r="D538" s="51"/>
      <c r="E538" s="51"/>
      <c r="F538" s="51"/>
      <c r="G538" s="51"/>
      <c r="H538" s="51"/>
      <c r="I538" s="51"/>
      <c r="J538" s="51"/>
      <c r="K538" s="51"/>
      <c r="L538" s="51"/>
      <c r="M538" s="51"/>
      <c r="N538" s="51"/>
    </row>
    <row r="539" spans="1:14" s="50" customFormat="1" x14ac:dyDescent="0.3">
      <c r="A539" s="51"/>
      <c r="B539" s="51"/>
      <c r="C539" s="51"/>
      <c r="D539" s="51"/>
      <c r="E539" s="51"/>
      <c r="F539" s="51"/>
      <c r="G539" s="51"/>
      <c r="H539" s="51"/>
      <c r="I539" s="51"/>
      <c r="J539" s="51"/>
      <c r="K539" s="51"/>
      <c r="L539" s="51"/>
      <c r="M539" s="51"/>
      <c r="N539" s="51"/>
    </row>
    <row r="540" spans="1:14" s="50" customFormat="1" x14ac:dyDescent="0.3">
      <c r="A540" s="51"/>
      <c r="B540" s="51"/>
      <c r="C540" s="51"/>
      <c r="D540" s="51"/>
      <c r="E540" s="51"/>
      <c r="F540" s="51"/>
      <c r="G540" s="51"/>
      <c r="H540" s="51"/>
      <c r="I540" s="51"/>
      <c r="J540" s="51"/>
      <c r="K540" s="51"/>
      <c r="L540" s="51"/>
      <c r="M540" s="51"/>
      <c r="N540" s="51"/>
    </row>
    <row r="541" spans="1:14" s="50" customFormat="1" x14ac:dyDescent="0.3">
      <c r="A541" s="51"/>
      <c r="B541" s="51"/>
      <c r="C541" s="51"/>
      <c r="D541" s="51"/>
      <c r="E541" s="51"/>
      <c r="F541" s="51"/>
      <c r="G541" s="51"/>
      <c r="H541" s="51"/>
      <c r="I541" s="51"/>
      <c r="J541" s="51"/>
      <c r="K541" s="51"/>
      <c r="L541" s="51"/>
      <c r="M541" s="51"/>
      <c r="N541" s="51"/>
    </row>
    <row r="542" spans="1:14" s="50" customFormat="1" x14ac:dyDescent="0.3">
      <c r="A542" s="51"/>
      <c r="B542" s="51"/>
      <c r="C542" s="51"/>
      <c r="D542" s="51"/>
      <c r="E542" s="51"/>
      <c r="F542" s="51"/>
      <c r="G542" s="51"/>
      <c r="H542" s="51"/>
      <c r="I542" s="51"/>
      <c r="J542" s="51"/>
      <c r="K542" s="51"/>
      <c r="L542" s="51"/>
      <c r="M542" s="51"/>
      <c r="N542" s="51"/>
    </row>
    <row r="543" spans="1:14" s="50" customFormat="1" x14ac:dyDescent="0.3">
      <c r="A543" s="51"/>
      <c r="B543" s="51"/>
      <c r="C543" s="51"/>
      <c r="D543" s="51"/>
      <c r="E543" s="51"/>
      <c r="F543" s="51"/>
      <c r="G543" s="51"/>
      <c r="H543" s="51"/>
      <c r="I543" s="51"/>
      <c r="J543" s="51"/>
      <c r="K543" s="51"/>
      <c r="L543" s="51"/>
      <c r="M543" s="51"/>
      <c r="N543" s="51"/>
    </row>
    <row r="544" spans="1:14" s="50" customFormat="1" x14ac:dyDescent="0.3">
      <c r="A544" s="51"/>
      <c r="B544" s="51"/>
      <c r="C544" s="51"/>
      <c r="D544" s="51"/>
      <c r="E544" s="51"/>
      <c r="F544" s="51"/>
      <c r="G544" s="51"/>
      <c r="H544" s="51"/>
      <c r="I544" s="51"/>
      <c r="J544" s="51"/>
      <c r="K544" s="51"/>
      <c r="L544" s="51"/>
      <c r="M544" s="51"/>
      <c r="N544" s="51"/>
    </row>
    <row r="545" spans="1:14" s="50" customFormat="1" x14ac:dyDescent="0.3">
      <c r="A545" s="51"/>
      <c r="B545" s="51"/>
      <c r="C545" s="51"/>
      <c r="D545" s="51"/>
      <c r="E545" s="51"/>
      <c r="F545" s="51"/>
      <c r="G545" s="51"/>
      <c r="H545" s="51"/>
      <c r="I545" s="51"/>
      <c r="J545" s="51"/>
      <c r="K545" s="51"/>
      <c r="L545" s="51"/>
      <c r="M545" s="51"/>
      <c r="N545" s="51"/>
    </row>
    <row r="546" spans="1:14" s="50" customFormat="1" x14ac:dyDescent="0.3">
      <c r="A546" s="51"/>
      <c r="B546" s="51"/>
      <c r="C546" s="51"/>
      <c r="D546" s="51"/>
      <c r="E546" s="51"/>
      <c r="F546" s="51"/>
      <c r="G546" s="51"/>
      <c r="H546" s="51"/>
      <c r="I546" s="51"/>
      <c r="J546" s="51"/>
      <c r="K546" s="51"/>
      <c r="L546" s="51"/>
      <c r="M546" s="51"/>
      <c r="N546" s="51"/>
    </row>
    <row r="547" spans="1:14" s="50" customFormat="1" x14ac:dyDescent="0.3">
      <c r="A547" s="51"/>
      <c r="B547" s="51"/>
      <c r="C547" s="51"/>
      <c r="D547" s="51"/>
      <c r="E547" s="51"/>
      <c r="F547" s="51"/>
      <c r="G547" s="51"/>
      <c r="H547" s="51"/>
      <c r="I547" s="51"/>
      <c r="J547" s="51"/>
      <c r="K547" s="51"/>
      <c r="L547" s="51"/>
      <c r="M547" s="51"/>
      <c r="N547" s="51"/>
    </row>
    <row r="548" spans="1:14" s="50" customFormat="1" x14ac:dyDescent="0.3">
      <c r="A548" s="51"/>
      <c r="B548" s="51"/>
      <c r="C548" s="51"/>
      <c r="D548" s="51"/>
      <c r="E548" s="51"/>
      <c r="F548" s="51"/>
      <c r="G548" s="51"/>
      <c r="H548" s="51"/>
      <c r="I548" s="51"/>
      <c r="J548" s="51"/>
      <c r="K548" s="51"/>
      <c r="L548" s="51"/>
      <c r="M548" s="51"/>
      <c r="N548" s="51"/>
    </row>
    <row r="549" spans="1:14" s="50" customFormat="1" x14ac:dyDescent="0.3">
      <c r="A549" s="51"/>
      <c r="B549" s="51"/>
      <c r="C549" s="51"/>
      <c r="D549" s="51"/>
      <c r="E549" s="51"/>
      <c r="F549" s="51"/>
      <c r="G549" s="51"/>
      <c r="H549" s="51"/>
      <c r="I549" s="51"/>
      <c r="J549" s="51"/>
      <c r="K549" s="51"/>
      <c r="L549" s="51"/>
      <c r="M549" s="51"/>
      <c r="N549" s="51"/>
    </row>
    <row r="550" spans="1:14" s="50" customFormat="1" x14ac:dyDescent="0.3">
      <c r="A550" s="51"/>
      <c r="B550" s="51"/>
      <c r="C550" s="51"/>
      <c r="D550" s="51"/>
      <c r="E550" s="51"/>
      <c r="F550" s="51"/>
      <c r="G550" s="51"/>
      <c r="H550" s="51"/>
      <c r="I550" s="51"/>
      <c r="J550" s="51"/>
      <c r="K550" s="51"/>
      <c r="L550" s="51"/>
      <c r="M550" s="51"/>
      <c r="N550" s="51"/>
    </row>
    <row r="551" spans="1:14" s="50" customFormat="1" x14ac:dyDescent="0.3">
      <c r="A551" s="51"/>
      <c r="B551" s="51"/>
      <c r="C551" s="51"/>
      <c r="D551" s="51"/>
      <c r="E551" s="51"/>
      <c r="F551" s="51"/>
      <c r="G551" s="51"/>
      <c r="H551" s="51"/>
      <c r="I551" s="51"/>
      <c r="J551" s="51"/>
      <c r="K551" s="51"/>
      <c r="L551" s="51"/>
      <c r="M551" s="51"/>
      <c r="N551" s="51"/>
    </row>
    <row r="552" spans="1:14" s="50" customFormat="1" x14ac:dyDescent="0.3">
      <c r="A552" s="51"/>
      <c r="B552" s="51"/>
      <c r="C552" s="51"/>
      <c r="D552" s="51"/>
      <c r="E552" s="51"/>
      <c r="F552" s="51"/>
      <c r="G552" s="51"/>
      <c r="H552" s="51"/>
      <c r="I552" s="51"/>
      <c r="J552" s="51"/>
      <c r="K552" s="51"/>
      <c r="L552" s="51"/>
      <c r="M552" s="51"/>
      <c r="N552" s="51"/>
    </row>
    <row r="553" spans="1:14" s="50" customFormat="1" x14ac:dyDescent="0.3">
      <c r="A553" s="51"/>
      <c r="B553" s="51"/>
      <c r="C553" s="51"/>
      <c r="D553" s="51"/>
      <c r="E553" s="51"/>
      <c r="F553" s="51"/>
      <c r="G553" s="51"/>
      <c r="H553" s="51"/>
      <c r="I553" s="51"/>
      <c r="J553" s="51"/>
      <c r="K553" s="51"/>
      <c r="L553" s="51"/>
      <c r="M553" s="51"/>
      <c r="N553" s="51"/>
    </row>
    <row r="554" spans="1:14" s="50" customFormat="1" x14ac:dyDescent="0.3">
      <c r="A554" s="51"/>
      <c r="B554" s="51"/>
      <c r="C554" s="51"/>
      <c r="D554" s="51"/>
      <c r="E554" s="51"/>
      <c r="F554" s="51"/>
      <c r="G554" s="51"/>
      <c r="H554" s="51"/>
      <c r="I554" s="51"/>
      <c r="J554" s="51"/>
      <c r="K554" s="51"/>
      <c r="L554" s="51"/>
      <c r="M554" s="51"/>
      <c r="N554" s="51"/>
    </row>
    <row r="555" spans="1:14" s="50" customFormat="1" x14ac:dyDescent="0.3">
      <c r="A555" s="51"/>
      <c r="B555" s="51"/>
      <c r="C555" s="51"/>
      <c r="D555" s="51"/>
      <c r="E555" s="51"/>
      <c r="F555" s="51"/>
      <c r="G555" s="51"/>
      <c r="H555" s="51"/>
      <c r="I555" s="51"/>
      <c r="J555" s="51"/>
      <c r="K555" s="51"/>
      <c r="L555" s="51"/>
      <c r="M555" s="51"/>
      <c r="N555" s="51"/>
    </row>
    <row r="556" spans="1:14" s="50" customFormat="1" x14ac:dyDescent="0.3">
      <c r="A556" s="51"/>
      <c r="B556" s="51"/>
      <c r="C556" s="51"/>
      <c r="D556" s="51"/>
      <c r="E556" s="51"/>
      <c r="F556" s="51"/>
      <c r="G556" s="51"/>
      <c r="H556" s="51"/>
      <c r="I556" s="51"/>
      <c r="J556" s="51"/>
      <c r="K556" s="51"/>
      <c r="L556" s="51"/>
      <c r="M556" s="51"/>
      <c r="N556" s="51"/>
    </row>
    <row r="557" spans="1:14" s="50" customFormat="1" x14ac:dyDescent="0.3">
      <c r="A557" s="51"/>
      <c r="B557" s="51"/>
      <c r="C557" s="51"/>
      <c r="D557" s="51"/>
      <c r="E557" s="51"/>
      <c r="F557" s="51"/>
      <c r="G557" s="51"/>
      <c r="H557" s="51"/>
      <c r="I557" s="51"/>
      <c r="J557" s="51"/>
      <c r="K557" s="51"/>
      <c r="L557" s="51"/>
      <c r="M557" s="51"/>
      <c r="N557" s="51"/>
    </row>
    <row r="558" spans="1:14" s="50" customFormat="1" x14ac:dyDescent="0.3">
      <c r="A558" s="51"/>
      <c r="B558" s="51"/>
      <c r="C558" s="51"/>
      <c r="D558" s="51"/>
      <c r="E558" s="51"/>
      <c r="F558" s="51"/>
      <c r="G558" s="51"/>
      <c r="H558" s="51"/>
      <c r="I558" s="51"/>
      <c r="J558" s="51"/>
      <c r="K558" s="51"/>
      <c r="L558" s="51"/>
      <c r="M558" s="51"/>
      <c r="N558" s="51"/>
    </row>
    <row r="559" spans="1:14" s="50" customFormat="1" x14ac:dyDescent="0.3">
      <c r="A559" s="51"/>
      <c r="B559" s="51"/>
      <c r="C559" s="51"/>
      <c r="D559" s="51"/>
      <c r="E559" s="51"/>
      <c r="F559" s="51"/>
      <c r="G559" s="51"/>
      <c r="H559" s="51"/>
      <c r="I559" s="51"/>
      <c r="J559" s="51"/>
      <c r="K559" s="51"/>
      <c r="L559" s="51"/>
      <c r="M559" s="51"/>
      <c r="N559" s="51"/>
    </row>
    <row r="560" spans="1:14" s="50" customFormat="1" x14ac:dyDescent="0.3">
      <c r="A560" s="51"/>
      <c r="B560" s="51"/>
      <c r="C560" s="51"/>
      <c r="D560" s="51"/>
      <c r="E560" s="51"/>
      <c r="F560" s="51"/>
      <c r="G560" s="51"/>
      <c r="H560" s="51"/>
      <c r="I560" s="51"/>
      <c r="J560" s="51"/>
      <c r="K560" s="51"/>
      <c r="L560" s="51"/>
      <c r="M560" s="51"/>
      <c r="N560" s="51"/>
    </row>
    <row r="561" spans="1:14" s="50" customFormat="1" x14ac:dyDescent="0.3">
      <c r="A561" s="51"/>
      <c r="B561" s="51"/>
      <c r="C561" s="51"/>
      <c r="D561" s="51"/>
      <c r="E561" s="51"/>
      <c r="F561" s="51"/>
      <c r="G561" s="51"/>
      <c r="H561" s="51"/>
      <c r="I561" s="51"/>
      <c r="J561" s="51"/>
      <c r="K561" s="51"/>
      <c r="L561" s="51"/>
      <c r="M561" s="51"/>
      <c r="N561" s="51"/>
    </row>
    <row r="562" spans="1:14" s="50" customFormat="1" x14ac:dyDescent="0.3">
      <c r="A562" s="51"/>
      <c r="B562" s="51"/>
      <c r="C562" s="51"/>
      <c r="D562" s="51"/>
      <c r="E562" s="51"/>
      <c r="F562" s="51"/>
      <c r="G562" s="51"/>
      <c r="H562" s="51"/>
      <c r="I562" s="51"/>
      <c r="J562" s="51"/>
      <c r="K562" s="51"/>
      <c r="L562" s="51"/>
      <c r="M562" s="51"/>
      <c r="N562" s="51"/>
    </row>
    <row r="563" spans="1:14" s="50" customFormat="1" x14ac:dyDescent="0.3">
      <c r="A563" s="51"/>
      <c r="B563" s="51"/>
      <c r="C563" s="51"/>
      <c r="D563" s="51"/>
      <c r="E563" s="51"/>
      <c r="F563" s="51"/>
      <c r="G563" s="51"/>
      <c r="H563" s="51"/>
      <c r="I563" s="51"/>
      <c r="J563" s="51"/>
      <c r="K563" s="51"/>
      <c r="L563" s="51"/>
      <c r="M563" s="51"/>
      <c r="N563" s="51"/>
    </row>
    <row r="564" spans="1:14" s="50" customFormat="1" x14ac:dyDescent="0.3">
      <c r="A564" s="51"/>
      <c r="B564" s="51"/>
      <c r="C564" s="51"/>
      <c r="D564" s="51"/>
      <c r="E564" s="51"/>
      <c r="F564" s="51"/>
      <c r="G564" s="51"/>
      <c r="H564" s="51"/>
      <c r="I564" s="51"/>
      <c r="J564" s="51"/>
      <c r="K564" s="51"/>
      <c r="L564" s="51"/>
      <c r="M564" s="51"/>
      <c r="N564" s="51"/>
    </row>
    <row r="565" spans="1:14" s="50" customFormat="1" x14ac:dyDescent="0.3">
      <c r="A565" s="51"/>
      <c r="B565" s="51"/>
      <c r="C565" s="51"/>
      <c r="D565" s="51"/>
      <c r="E565" s="51"/>
      <c r="F565" s="51"/>
      <c r="G565" s="51"/>
      <c r="H565" s="51"/>
      <c r="I565" s="51"/>
      <c r="J565" s="51"/>
      <c r="K565" s="51"/>
      <c r="L565" s="51"/>
      <c r="M565" s="51"/>
      <c r="N565" s="51"/>
    </row>
    <row r="566" spans="1:14" s="50" customFormat="1" x14ac:dyDescent="0.3">
      <c r="A566" s="51"/>
      <c r="B566" s="51"/>
      <c r="C566" s="51"/>
      <c r="D566" s="51"/>
      <c r="E566" s="51"/>
      <c r="F566" s="51"/>
      <c r="G566" s="51"/>
      <c r="H566" s="51"/>
      <c r="I566" s="51"/>
      <c r="J566" s="51"/>
      <c r="K566" s="51"/>
      <c r="L566" s="51"/>
      <c r="M566" s="51"/>
      <c r="N566" s="51"/>
    </row>
    <row r="567" spans="1:14" s="50" customFormat="1" x14ac:dyDescent="0.3">
      <c r="A567" s="51"/>
      <c r="B567" s="51"/>
      <c r="C567" s="51"/>
      <c r="D567" s="51"/>
      <c r="E567" s="51"/>
      <c r="F567" s="51"/>
      <c r="G567" s="51"/>
      <c r="H567" s="51"/>
      <c r="I567" s="51"/>
      <c r="J567" s="51"/>
      <c r="K567" s="51"/>
      <c r="L567" s="51"/>
      <c r="M567" s="51"/>
      <c r="N567" s="51"/>
    </row>
    <row r="568" spans="1:14" s="50" customFormat="1" x14ac:dyDescent="0.3">
      <c r="A568" s="51"/>
      <c r="B568" s="51"/>
      <c r="C568" s="51"/>
      <c r="D568" s="51"/>
      <c r="E568" s="51"/>
      <c r="F568" s="51"/>
      <c r="G568" s="51"/>
      <c r="H568" s="51"/>
      <c r="I568" s="51"/>
      <c r="J568" s="51"/>
      <c r="K568" s="51"/>
      <c r="L568" s="51"/>
      <c r="M568" s="51"/>
      <c r="N568" s="51"/>
    </row>
    <row r="569" spans="1:14" s="50" customFormat="1" x14ac:dyDescent="0.3">
      <c r="A569" s="51"/>
      <c r="B569" s="51"/>
      <c r="C569" s="51"/>
      <c r="D569" s="51"/>
      <c r="E569" s="51"/>
      <c r="F569" s="51"/>
      <c r="G569" s="51"/>
      <c r="H569" s="51"/>
      <c r="I569" s="51"/>
      <c r="J569" s="51"/>
      <c r="K569" s="51"/>
      <c r="L569" s="51"/>
      <c r="M569" s="51"/>
      <c r="N569" s="51"/>
    </row>
    <row r="570" spans="1:14" s="50" customFormat="1" x14ac:dyDescent="0.3">
      <c r="A570" s="51"/>
      <c r="B570" s="51"/>
      <c r="C570" s="51"/>
      <c r="D570" s="51"/>
      <c r="E570" s="51"/>
      <c r="F570" s="51"/>
      <c r="G570" s="51"/>
      <c r="H570" s="51"/>
      <c r="I570" s="51"/>
      <c r="J570" s="51"/>
      <c r="K570" s="51"/>
      <c r="L570" s="51"/>
      <c r="M570" s="51"/>
      <c r="N570" s="51"/>
    </row>
    <row r="571" spans="1:14" s="50" customFormat="1" x14ac:dyDescent="0.3">
      <c r="A571" s="51"/>
      <c r="B571" s="51"/>
      <c r="C571" s="51"/>
      <c r="D571" s="51"/>
      <c r="E571" s="51"/>
      <c r="F571" s="51"/>
      <c r="G571" s="51"/>
      <c r="H571" s="51"/>
      <c r="I571" s="51"/>
      <c r="J571" s="51"/>
      <c r="K571" s="51"/>
      <c r="L571" s="51"/>
      <c r="M571" s="51"/>
      <c r="N571" s="51"/>
    </row>
    <row r="572" spans="1:14" s="50" customFormat="1" x14ac:dyDescent="0.3">
      <c r="A572" s="51"/>
      <c r="B572" s="51"/>
      <c r="C572" s="51"/>
      <c r="D572" s="51"/>
      <c r="E572" s="51"/>
      <c r="F572" s="51"/>
      <c r="G572" s="51"/>
      <c r="H572" s="51"/>
      <c r="I572" s="51"/>
      <c r="J572" s="51"/>
      <c r="K572" s="51"/>
      <c r="L572" s="51"/>
      <c r="M572" s="51"/>
      <c r="N572" s="51"/>
    </row>
    <row r="573" spans="1:14" s="50" customFormat="1" x14ac:dyDescent="0.3">
      <c r="A573" s="51"/>
      <c r="B573" s="51"/>
      <c r="C573" s="51"/>
      <c r="D573" s="51"/>
      <c r="E573" s="51"/>
      <c r="F573" s="51"/>
      <c r="G573" s="51"/>
      <c r="H573" s="51"/>
      <c r="I573" s="51"/>
      <c r="J573" s="51"/>
      <c r="K573" s="51"/>
      <c r="L573" s="51"/>
      <c r="M573" s="51"/>
      <c r="N573" s="51"/>
    </row>
    <row r="574" spans="1:14" s="50" customFormat="1" x14ac:dyDescent="0.3">
      <c r="A574" s="51"/>
      <c r="B574" s="51"/>
      <c r="C574" s="51"/>
      <c r="D574" s="51"/>
      <c r="E574" s="51"/>
      <c r="F574" s="51"/>
      <c r="G574" s="51"/>
      <c r="H574" s="51"/>
      <c r="I574" s="51"/>
      <c r="J574" s="51"/>
      <c r="K574" s="51"/>
      <c r="L574" s="51"/>
      <c r="M574" s="51"/>
      <c r="N574" s="51"/>
    </row>
    <row r="575" spans="1:14" s="50" customFormat="1" x14ac:dyDescent="0.3">
      <c r="A575" s="51"/>
      <c r="B575" s="51"/>
      <c r="C575" s="51"/>
      <c r="D575" s="51"/>
      <c r="E575" s="51"/>
      <c r="F575" s="51"/>
      <c r="G575" s="51"/>
      <c r="H575" s="51"/>
      <c r="I575" s="51"/>
      <c r="J575" s="51"/>
      <c r="K575" s="51"/>
      <c r="L575" s="51"/>
      <c r="M575" s="51"/>
      <c r="N575" s="51"/>
    </row>
    <row r="576" spans="1:14" s="50" customFormat="1" x14ac:dyDescent="0.3">
      <c r="A576" s="51"/>
      <c r="B576" s="51"/>
      <c r="C576" s="51"/>
      <c r="D576" s="51"/>
      <c r="E576" s="51"/>
      <c r="F576" s="51"/>
      <c r="G576" s="51"/>
      <c r="H576" s="51"/>
      <c r="I576" s="51"/>
      <c r="J576" s="51"/>
      <c r="K576" s="51"/>
      <c r="L576" s="51"/>
      <c r="M576" s="51"/>
      <c r="N576" s="51"/>
    </row>
    <row r="577" spans="1:14" s="50" customFormat="1" x14ac:dyDescent="0.3">
      <c r="A577" s="51"/>
      <c r="B577" s="51"/>
      <c r="C577" s="51"/>
      <c r="D577" s="51"/>
      <c r="E577" s="51"/>
      <c r="F577" s="51"/>
      <c r="G577" s="51"/>
      <c r="H577" s="51"/>
      <c r="I577" s="51"/>
      <c r="J577" s="51"/>
      <c r="K577" s="51"/>
      <c r="L577" s="51"/>
      <c r="M577" s="51"/>
      <c r="N577" s="51"/>
    </row>
    <row r="578" spans="1:14" s="50" customFormat="1" x14ac:dyDescent="0.3">
      <c r="A578" s="51"/>
      <c r="B578" s="51"/>
      <c r="C578" s="51"/>
      <c r="D578" s="51"/>
      <c r="E578" s="51"/>
      <c r="F578" s="51"/>
      <c r="G578" s="51"/>
      <c r="H578" s="51"/>
      <c r="I578" s="51"/>
      <c r="J578" s="51"/>
      <c r="K578" s="51"/>
      <c r="L578" s="51"/>
      <c r="M578" s="51"/>
      <c r="N578" s="51"/>
    </row>
    <row r="579" spans="1:14" s="50" customFormat="1" x14ac:dyDescent="0.3">
      <c r="A579" s="51"/>
      <c r="B579" s="51"/>
      <c r="C579" s="51"/>
      <c r="D579" s="51"/>
      <c r="E579" s="51"/>
      <c r="F579" s="51"/>
      <c r="G579" s="51"/>
      <c r="H579" s="51"/>
      <c r="I579" s="51"/>
      <c r="J579" s="51"/>
      <c r="K579" s="51"/>
      <c r="L579" s="51"/>
      <c r="M579" s="51"/>
      <c r="N579" s="51"/>
    </row>
    <row r="580" spans="1:14" s="50" customFormat="1" x14ac:dyDescent="0.3">
      <c r="A580" s="51"/>
      <c r="B580" s="51"/>
      <c r="C580" s="51"/>
      <c r="D580" s="51"/>
      <c r="E580" s="51"/>
      <c r="F580" s="51"/>
      <c r="G580" s="51"/>
      <c r="H580" s="51"/>
      <c r="I580" s="51"/>
      <c r="J580" s="51"/>
      <c r="K580" s="51"/>
      <c r="L580" s="51"/>
      <c r="M580" s="51"/>
      <c r="N580" s="51"/>
    </row>
    <row r="581" spans="1:14" s="50" customFormat="1" x14ac:dyDescent="0.3">
      <c r="A581" s="51"/>
      <c r="B581" s="51"/>
      <c r="C581" s="51"/>
      <c r="D581" s="51"/>
      <c r="E581" s="51"/>
      <c r="F581" s="51"/>
      <c r="G581" s="51"/>
      <c r="H581" s="51"/>
      <c r="I581" s="51"/>
      <c r="J581" s="51"/>
      <c r="K581" s="51"/>
      <c r="L581" s="51"/>
      <c r="M581" s="51"/>
      <c r="N581" s="51"/>
    </row>
    <row r="582" spans="1:14" s="50" customFormat="1" x14ac:dyDescent="0.3">
      <c r="A582" s="51"/>
      <c r="B582" s="51"/>
      <c r="C582" s="51"/>
      <c r="D582" s="51"/>
      <c r="E582" s="51"/>
      <c r="F582" s="51"/>
      <c r="G582" s="51"/>
      <c r="H582" s="51"/>
      <c r="I582" s="51"/>
      <c r="J582" s="51"/>
      <c r="K582" s="51"/>
      <c r="L582" s="51"/>
      <c r="M582" s="51"/>
      <c r="N582" s="51"/>
    </row>
    <row r="583" spans="1:14" s="50" customFormat="1" x14ac:dyDescent="0.3">
      <c r="A583" s="51"/>
      <c r="B583" s="51"/>
      <c r="C583" s="51"/>
      <c r="D583" s="51"/>
      <c r="E583" s="51"/>
      <c r="F583" s="51"/>
      <c r="G583" s="51"/>
      <c r="H583" s="51"/>
      <c r="I583" s="51"/>
      <c r="J583" s="51"/>
      <c r="K583" s="51"/>
      <c r="L583" s="51"/>
      <c r="M583" s="51"/>
      <c r="N583" s="51"/>
    </row>
    <row r="584" spans="1:14" s="50" customFormat="1" x14ac:dyDescent="0.3">
      <c r="A584" s="51"/>
      <c r="B584" s="51"/>
      <c r="C584" s="51"/>
      <c r="D584" s="51"/>
      <c r="E584" s="51"/>
      <c r="F584" s="51"/>
      <c r="G584" s="51"/>
      <c r="H584" s="51"/>
      <c r="I584" s="51"/>
      <c r="J584" s="51"/>
      <c r="K584" s="51"/>
      <c r="L584" s="51"/>
      <c r="M584" s="51"/>
      <c r="N584" s="51"/>
    </row>
    <row r="585" spans="1:14" s="50" customFormat="1" x14ac:dyDescent="0.3">
      <c r="A585" s="51"/>
      <c r="B585" s="51"/>
      <c r="C585" s="51"/>
      <c r="D585" s="51"/>
      <c r="E585" s="51"/>
      <c r="F585" s="51"/>
      <c r="G585" s="51"/>
      <c r="H585" s="51"/>
      <c r="I585" s="51"/>
      <c r="J585" s="51"/>
      <c r="K585" s="51"/>
      <c r="L585" s="51"/>
      <c r="M585" s="51"/>
      <c r="N585" s="51"/>
    </row>
    <row r="586" spans="1:14" s="50" customFormat="1" x14ac:dyDescent="0.3">
      <c r="A586" s="51"/>
      <c r="B586" s="51"/>
      <c r="C586" s="51"/>
      <c r="D586" s="51"/>
      <c r="E586" s="51"/>
      <c r="F586" s="51"/>
      <c r="G586" s="51"/>
      <c r="H586" s="51"/>
      <c r="I586" s="51"/>
      <c r="J586" s="51"/>
      <c r="K586" s="51"/>
      <c r="L586" s="51"/>
      <c r="M586" s="51"/>
      <c r="N586" s="51"/>
    </row>
    <row r="587" spans="1:14" s="50" customFormat="1" x14ac:dyDescent="0.3">
      <c r="A587" s="51"/>
      <c r="B587" s="51"/>
      <c r="C587" s="51"/>
      <c r="D587" s="51"/>
      <c r="E587" s="51"/>
      <c r="F587" s="51"/>
      <c r="G587" s="51"/>
      <c r="H587" s="51"/>
      <c r="I587" s="51"/>
      <c r="J587" s="51"/>
      <c r="K587" s="51"/>
      <c r="L587" s="51"/>
      <c r="M587" s="51"/>
      <c r="N587" s="51"/>
    </row>
    <row r="588" spans="1:14" s="50" customFormat="1" x14ac:dyDescent="0.3">
      <c r="A588" s="51"/>
      <c r="B588" s="51"/>
      <c r="C588" s="51"/>
      <c r="D588" s="51"/>
      <c r="E588" s="51"/>
      <c r="F588" s="51"/>
      <c r="G588" s="51"/>
      <c r="H588" s="51"/>
      <c r="I588" s="51"/>
      <c r="J588" s="51"/>
      <c r="K588" s="51"/>
      <c r="L588" s="51"/>
      <c r="M588" s="51"/>
      <c r="N588" s="51"/>
    </row>
    <row r="589" spans="1:14" s="50" customFormat="1" x14ac:dyDescent="0.3">
      <c r="A589" s="51"/>
      <c r="B589" s="51"/>
      <c r="C589" s="51"/>
      <c r="D589" s="51"/>
      <c r="E589" s="51"/>
      <c r="F589" s="51"/>
      <c r="G589" s="51"/>
      <c r="H589" s="51"/>
      <c r="I589" s="51"/>
      <c r="J589" s="51"/>
      <c r="K589" s="51"/>
      <c r="L589" s="51"/>
      <c r="M589" s="51"/>
      <c r="N589" s="51"/>
    </row>
    <row r="590" spans="1:14" s="50" customFormat="1" x14ac:dyDescent="0.3">
      <c r="A590" s="51"/>
      <c r="B590" s="51"/>
      <c r="C590" s="51"/>
      <c r="D590" s="51"/>
      <c r="E590" s="51"/>
      <c r="F590" s="51"/>
      <c r="G590" s="51"/>
      <c r="H590" s="51"/>
      <c r="I590" s="51"/>
      <c r="J590" s="51"/>
      <c r="K590" s="51"/>
      <c r="L590" s="51"/>
      <c r="M590" s="51"/>
      <c r="N590" s="51"/>
    </row>
    <row r="591" spans="1:14" s="50" customFormat="1" x14ac:dyDescent="0.3">
      <c r="A591" s="51"/>
      <c r="B591" s="51"/>
      <c r="C591" s="51"/>
      <c r="D591" s="51"/>
      <c r="E591" s="51"/>
      <c r="F591" s="51"/>
      <c r="G591" s="51"/>
      <c r="H591" s="51"/>
      <c r="I591" s="51"/>
      <c r="J591" s="51"/>
      <c r="K591" s="51"/>
      <c r="L591" s="51"/>
      <c r="M591" s="51"/>
      <c r="N591" s="51"/>
    </row>
    <row r="592" spans="1:14" s="50" customFormat="1" x14ac:dyDescent="0.3">
      <c r="A592" s="51"/>
      <c r="B592" s="51"/>
      <c r="C592" s="51"/>
      <c r="D592" s="51"/>
      <c r="E592" s="51"/>
      <c r="F592" s="51"/>
      <c r="G592" s="51"/>
      <c r="H592" s="51"/>
      <c r="I592" s="51"/>
      <c r="J592" s="51"/>
      <c r="K592" s="51"/>
      <c r="L592" s="51"/>
      <c r="M592" s="51"/>
      <c r="N592" s="51"/>
    </row>
    <row r="593" spans="1:14" s="50" customFormat="1" x14ac:dyDescent="0.3">
      <c r="A593" s="51"/>
      <c r="B593" s="51"/>
      <c r="C593" s="51"/>
      <c r="D593" s="51"/>
      <c r="E593" s="51"/>
      <c r="F593" s="51"/>
      <c r="G593" s="51"/>
      <c r="H593" s="51"/>
      <c r="I593" s="51"/>
      <c r="J593" s="51"/>
      <c r="K593" s="51"/>
      <c r="L593" s="51"/>
      <c r="M593" s="51"/>
      <c r="N593" s="51"/>
    </row>
    <row r="594" spans="1:14" s="50" customFormat="1" x14ac:dyDescent="0.3">
      <c r="A594" s="51"/>
      <c r="B594" s="51"/>
      <c r="C594" s="51"/>
      <c r="D594" s="51"/>
      <c r="E594" s="51"/>
      <c r="F594" s="51"/>
      <c r="G594" s="51"/>
      <c r="H594" s="51"/>
      <c r="I594" s="51"/>
      <c r="J594" s="51"/>
      <c r="K594" s="51"/>
      <c r="L594" s="51"/>
      <c r="M594" s="51"/>
      <c r="N594" s="51"/>
    </row>
    <row r="595" spans="1:14" s="50" customFormat="1" x14ac:dyDescent="0.3">
      <c r="A595" s="51"/>
      <c r="B595" s="51"/>
      <c r="C595" s="51"/>
      <c r="D595" s="51"/>
      <c r="E595" s="51"/>
      <c r="F595" s="51"/>
      <c r="G595" s="51"/>
      <c r="H595" s="51"/>
      <c r="I595" s="51"/>
      <c r="J595" s="51"/>
      <c r="K595" s="51"/>
      <c r="L595" s="51"/>
      <c r="M595" s="51"/>
      <c r="N595" s="51"/>
    </row>
    <row r="596" spans="1:14" s="50" customFormat="1" x14ac:dyDescent="0.3">
      <c r="A596" s="51"/>
      <c r="B596" s="51"/>
      <c r="C596" s="51"/>
      <c r="D596" s="51"/>
      <c r="E596" s="51"/>
      <c r="F596" s="51"/>
      <c r="G596" s="51"/>
      <c r="H596" s="51"/>
      <c r="I596" s="51"/>
      <c r="J596" s="51"/>
      <c r="K596" s="51"/>
      <c r="L596" s="51"/>
      <c r="M596" s="51"/>
      <c r="N596" s="51"/>
    </row>
    <row r="597" spans="1:14" s="50" customFormat="1" x14ac:dyDescent="0.3">
      <c r="A597" s="51"/>
      <c r="B597" s="51"/>
      <c r="C597" s="51"/>
      <c r="D597" s="51"/>
      <c r="E597" s="51"/>
      <c r="F597" s="51"/>
      <c r="G597" s="51"/>
      <c r="H597" s="51"/>
      <c r="I597" s="51"/>
      <c r="J597" s="51"/>
      <c r="K597" s="51"/>
      <c r="L597" s="51"/>
      <c r="M597" s="51"/>
      <c r="N597" s="51"/>
    </row>
    <row r="598" spans="1:14" s="50" customFormat="1" x14ac:dyDescent="0.3">
      <c r="A598" s="51"/>
      <c r="B598" s="51"/>
      <c r="C598" s="51"/>
      <c r="D598" s="51"/>
      <c r="E598" s="51"/>
      <c r="F598" s="51"/>
      <c r="G598" s="51"/>
      <c r="H598" s="51"/>
      <c r="I598" s="51"/>
      <c r="J598" s="51"/>
      <c r="K598" s="51"/>
      <c r="L598" s="51"/>
      <c r="M598" s="51"/>
      <c r="N598" s="51"/>
    </row>
    <row r="599" spans="1:14" s="50" customFormat="1" x14ac:dyDescent="0.3">
      <c r="A599" s="51"/>
      <c r="B599" s="51"/>
      <c r="C599" s="51"/>
      <c r="D599" s="51"/>
      <c r="E599" s="51"/>
      <c r="F599" s="51"/>
      <c r="G599" s="51"/>
      <c r="H599" s="51"/>
      <c r="I599" s="51"/>
      <c r="J599" s="51"/>
      <c r="K599" s="51"/>
      <c r="L599" s="51"/>
      <c r="M599" s="51"/>
      <c r="N599" s="51"/>
    </row>
    <row r="600" spans="1:14" s="50" customFormat="1" x14ac:dyDescent="0.3">
      <c r="A600" s="51"/>
      <c r="B600" s="51"/>
      <c r="C600" s="51"/>
      <c r="D600" s="51"/>
      <c r="E600" s="51"/>
      <c r="F600" s="51"/>
      <c r="G600" s="51"/>
      <c r="H600" s="51"/>
      <c r="I600" s="51"/>
      <c r="J600" s="51"/>
      <c r="K600" s="51"/>
      <c r="L600" s="51"/>
      <c r="M600" s="51"/>
      <c r="N600" s="51"/>
    </row>
    <row r="601" spans="1:14" s="50" customFormat="1" x14ac:dyDescent="0.3">
      <c r="A601" s="51"/>
      <c r="B601" s="51"/>
      <c r="C601" s="51"/>
      <c r="D601" s="51"/>
      <c r="E601" s="51"/>
      <c r="F601" s="51"/>
      <c r="G601" s="51"/>
      <c r="H601" s="51"/>
      <c r="I601" s="51"/>
      <c r="J601" s="51"/>
      <c r="K601" s="51"/>
      <c r="L601" s="51"/>
      <c r="M601" s="51"/>
      <c r="N601" s="51"/>
    </row>
    <row r="602" spans="1:14" s="50" customFormat="1" x14ac:dyDescent="0.3">
      <c r="A602" s="51"/>
      <c r="B602" s="51"/>
      <c r="C602" s="51"/>
      <c r="D602" s="51"/>
      <c r="E602" s="51"/>
      <c r="F602" s="51"/>
      <c r="G602" s="51"/>
      <c r="H602" s="51"/>
      <c r="I602" s="51"/>
      <c r="J602" s="51"/>
      <c r="K602" s="51"/>
      <c r="L602" s="51"/>
      <c r="M602" s="51"/>
      <c r="N602" s="51"/>
    </row>
    <row r="603" spans="1:14" s="50" customFormat="1" x14ac:dyDescent="0.3">
      <c r="A603" s="51"/>
      <c r="B603" s="51"/>
      <c r="C603" s="51"/>
      <c r="D603" s="51"/>
      <c r="E603" s="51"/>
      <c r="F603" s="51"/>
      <c r="G603" s="51"/>
      <c r="H603" s="51"/>
      <c r="I603" s="51"/>
      <c r="J603" s="51"/>
      <c r="K603" s="51"/>
      <c r="L603" s="51"/>
      <c r="M603" s="51"/>
      <c r="N603" s="51"/>
    </row>
    <row r="604" spans="1:14" s="50" customFormat="1" x14ac:dyDescent="0.3">
      <c r="A604" s="51"/>
      <c r="B604" s="51"/>
      <c r="C604" s="51"/>
      <c r="D604" s="51"/>
      <c r="E604" s="51"/>
      <c r="F604" s="51"/>
      <c r="G604" s="51"/>
      <c r="H604" s="51"/>
      <c r="I604" s="51"/>
      <c r="J604" s="51"/>
      <c r="K604" s="51"/>
      <c r="L604" s="51"/>
      <c r="M604" s="51"/>
      <c r="N604" s="51"/>
    </row>
    <row r="605" spans="1:14" s="50" customFormat="1" x14ac:dyDescent="0.3">
      <c r="A605" s="51"/>
      <c r="B605" s="51"/>
      <c r="C605" s="51"/>
      <c r="D605" s="51"/>
      <c r="E605" s="51"/>
      <c r="F605" s="51"/>
      <c r="G605" s="51"/>
      <c r="H605" s="51"/>
      <c r="I605" s="51"/>
      <c r="J605" s="51"/>
      <c r="K605" s="51"/>
      <c r="L605" s="51"/>
      <c r="M605" s="51"/>
      <c r="N605" s="51"/>
    </row>
    <row r="606" spans="1:14" s="50" customFormat="1" x14ac:dyDescent="0.3">
      <c r="A606" s="51"/>
      <c r="B606" s="51"/>
      <c r="C606" s="51"/>
      <c r="D606" s="51"/>
      <c r="E606" s="51"/>
      <c r="F606" s="51"/>
      <c r="G606" s="51"/>
      <c r="H606" s="51"/>
      <c r="I606" s="51"/>
      <c r="J606" s="51"/>
      <c r="K606" s="51"/>
      <c r="L606" s="51"/>
      <c r="M606" s="51"/>
      <c r="N606" s="51"/>
    </row>
    <row r="607" spans="1:14" s="50" customFormat="1" x14ac:dyDescent="0.3">
      <c r="A607" s="51"/>
      <c r="B607" s="51"/>
      <c r="C607" s="51"/>
      <c r="D607" s="51"/>
      <c r="E607" s="51"/>
      <c r="F607" s="51"/>
      <c r="G607" s="51"/>
      <c r="H607" s="51"/>
      <c r="I607" s="51"/>
      <c r="J607" s="51"/>
      <c r="K607" s="51"/>
      <c r="L607" s="51"/>
      <c r="M607" s="51"/>
      <c r="N607" s="51"/>
    </row>
    <row r="608" spans="1:14" s="50" customFormat="1" x14ac:dyDescent="0.3">
      <c r="A608" s="51"/>
      <c r="B608" s="51"/>
      <c r="C608" s="51"/>
      <c r="D608" s="51"/>
      <c r="E608" s="51"/>
      <c r="F608" s="51"/>
      <c r="G608" s="51"/>
      <c r="H608" s="51"/>
      <c r="I608" s="51"/>
      <c r="J608" s="51"/>
      <c r="K608" s="51"/>
      <c r="L608" s="51"/>
      <c r="M608" s="51"/>
      <c r="N608" s="51"/>
    </row>
    <row r="609" spans="1:14" s="50" customFormat="1" x14ac:dyDescent="0.3">
      <c r="A609" s="51"/>
      <c r="B609" s="51"/>
      <c r="C609" s="51"/>
      <c r="D609" s="51"/>
      <c r="E609" s="51"/>
      <c r="F609" s="51"/>
      <c r="G609" s="51"/>
      <c r="H609" s="51"/>
      <c r="I609" s="51"/>
      <c r="J609" s="51"/>
      <c r="K609" s="51"/>
      <c r="L609" s="51"/>
      <c r="M609" s="51"/>
      <c r="N609" s="51"/>
    </row>
    <row r="610" spans="1:14" s="50" customFormat="1" x14ac:dyDescent="0.3">
      <c r="A610" s="51"/>
      <c r="B610" s="51"/>
      <c r="C610" s="51"/>
      <c r="D610" s="51"/>
      <c r="E610" s="51"/>
      <c r="F610" s="51"/>
      <c r="G610" s="51"/>
      <c r="H610" s="51"/>
      <c r="I610" s="51"/>
      <c r="J610" s="51"/>
      <c r="K610" s="51"/>
      <c r="L610" s="51"/>
      <c r="M610" s="51"/>
      <c r="N610" s="51"/>
    </row>
    <row r="611" spans="1:14" s="50" customFormat="1" x14ac:dyDescent="0.3">
      <c r="A611" s="51"/>
      <c r="B611" s="51"/>
      <c r="C611" s="51"/>
      <c r="D611" s="51"/>
      <c r="E611" s="51"/>
      <c r="F611" s="51"/>
      <c r="G611" s="51"/>
      <c r="H611" s="51"/>
      <c r="I611" s="51"/>
      <c r="J611" s="51"/>
      <c r="K611" s="51"/>
      <c r="L611" s="51"/>
      <c r="M611" s="51"/>
      <c r="N611" s="51"/>
    </row>
    <row r="612" spans="1:14" s="50" customFormat="1" x14ac:dyDescent="0.3">
      <c r="A612" s="51"/>
      <c r="B612" s="51"/>
      <c r="C612" s="51"/>
      <c r="D612" s="51"/>
      <c r="E612" s="51"/>
      <c r="F612" s="51"/>
      <c r="G612" s="51"/>
      <c r="H612" s="51"/>
      <c r="I612" s="51"/>
      <c r="J612" s="51"/>
      <c r="K612" s="51"/>
      <c r="L612" s="51"/>
      <c r="M612" s="51"/>
      <c r="N612" s="51"/>
    </row>
    <row r="613" spans="1:14" s="50" customFormat="1" x14ac:dyDescent="0.3">
      <c r="A613" s="51"/>
      <c r="B613" s="51"/>
      <c r="C613" s="51"/>
      <c r="D613" s="51"/>
      <c r="E613" s="51"/>
      <c r="F613" s="51"/>
      <c r="G613" s="51"/>
      <c r="H613" s="51"/>
      <c r="I613" s="51"/>
      <c r="J613" s="51"/>
      <c r="K613" s="51"/>
      <c r="L613" s="51"/>
      <c r="M613" s="51"/>
      <c r="N613" s="51"/>
    </row>
    <row r="614" spans="1:14" s="50" customFormat="1" x14ac:dyDescent="0.3">
      <c r="A614" s="51"/>
      <c r="B614" s="51"/>
      <c r="C614" s="51"/>
      <c r="D614" s="51"/>
      <c r="E614" s="51"/>
      <c r="F614" s="51"/>
      <c r="G614" s="51"/>
      <c r="H614" s="51"/>
      <c r="I614" s="51"/>
      <c r="J614" s="51"/>
      <c r="K614" s="51"/>
      <c r="L614" s="51"/>
      <c r="M614" s="51"/>
      <c r="N614" s="51"/>
    </row>
    <row r="615" spans="1:14" s="50" customFormat="1" x14ac:dyDescent="0.3">
      <c r="A615" s="51"/>
      <c r="B615" s="51"/>
      <c r="C615" s="51"/>
      <c r="D615" s="51"/>
      <c r="E615" s="51"/>
      <c r="F615" s="51"/>
      <c r="G615" s="51"/>
      <c r="H615" s="51"/>
      <c r="I615" s="51"/>
      <c r="J615" s="51"/>
      <c r="K615" s="51"/>
      <c r="L615" s="51"/>
      <c r="M615" s="51"/>
      <c r="N615" s="51"/>
    </row>
    <row r="616" spans="1:14" s="50" customFormat="1" x14ac:dyDescent="0.3">
      <c r="A616" s="51"/>
      <c r="B616" s="51"/>
      <c r="C616" s="51"/>
      <c r="D616" s="51"/>
      <c r="E616" s="51"/>
      <c r="F616" s="51"/>
      <c r="G616" s="51"/>
      <c r="H616" s="51"/>
      <c r="I616" s="51"/>
      <c r="J616" s="51"/>
      <c r="K616" s="51"/>
      <c r="L616" s="51"/>
      <c r="M616" s="51"/>
      <c r="N616" s="51"/>
    </row>
    <row r="617" spans="1:14" s="50" customFormat="1" x14ac:dyDescent="0.3">
      <c r="A617" s="51"/>
      <c r="B617" s="51"/>
      <c r="C617" s="51"/>
      <c r="D617" s="51"/>
      <c r="E617" s="51"/>
      <c r="F617" s="51"/>
      <c r="G617" s="51"/>
      <c r="H617" s="51"/>
      <c r="I617" s="51"/>
      <c r="J617" s="51"/>
      <c r="K617" s="51"/>
      <c r="L617" s="51"/>
      <c r="M617" s="51"/>
      <c r="N617" s="51"/>
    </row>
    <row r="618" spans="1:14" s="50" customFormat="1" x14ac:dyDescent="0.3">
      <c r="A618" s="51"/>
      <c r="B618" s="51"/>
      <c r="C618" s="51"/>
      <c r="D618" s="51"/>
      <c r="E618" s="51"/>
      <c r="F618" s="51"/>
      <c r="G618" s="51"/>
      <c r="H618" s="51"/>
      <c r="I618" s="51"/>
      <c r="J618" s="51"/>
      <c r="K618" s="51"/>
      <c r="L618" s="51"/>
      <c r="M618" s="51"/>
      <c r="N618" s="51"/>
    </row>
    <row r="619" spans="1:14" s="50" customFormat="1" x14ac:dyDescent="0.3">
      <c r="A619" s="51"/>
      <c r="B619" s="51"/>
      <c r="C619" s="51"/>
      <c r="D619" s="51"/>
      <c r="E619" s="51"/>
      <c r="F619" s="51"/>
      <c r="G619" s="51"/>
      <c r="H619" s="51"/>
      <c r="I619" s="51"/>
      <c r="J619" s="51"/>
      <c r="K619" s="51"/>
      <c r="L619" s="51"/>
      <c r="M619" s="51"/>
      <c r="N619" s="51"/>
    </row>
    <row r="620" spans="1:14" s="50" customFormat="1" x14ac:dyDescent="0.3">
      <c r="A620" s="51"/>
      <c r="B620" s="51"/>
      <c r="C620" s="51"/>
      <c r="D620" s="51"/>
      <c r="E620" s="51"/>
      <c r="F620" s="51"/>
      <c r="G620" s="51"/>
      <c r="H620" s="51"/>
      <c r="I620" s="51"/>
      <c r="J620" s="51"/>
      <c r="K620" s="51"/>
      <c r="L620" s="51"/>
      <c r="M620" s="51"/>
      <c r="N620" s="51"/>
    </row>
    <row r="621" spans="1:14" s="50" customFormat="1" x14ac:dyDescent="0.3">
      <c r="A621" s="51"/>
      <c r="B621" s="51"/>
      <c r="C621" s="51"/>
      <c r="D621" s="51"/>
      <c r="E621" s="51"/>
      <c r="F621" s="51"/>
      <c r="G621" s="51"/>
      <c r="H621" s="51"/>
      <c r="I621" s="51"/>
      <c r="J621" s="51"/>
      <c r="K621" s="51"/>
      <c r="L621" s="51"/>
      <c r="M621" s="51"/>
      <c r="N621" s="51"/>
    </row>
    <row r="622" spans="1:14" s="50" customFormat="1" x14ac:dyDescent="0.3">
      <c r="A622" s="51"/>
      <c r="B622" s="51"/>
      <c r="C622" s="51"/>
      <c r="D622" s="51"/>
      <c r="E622" s="51"/>
      <c r="F622" s="51"/>
      <c r="G622" s="51"/>
      <c r="H622" s="51"/>
      <c r="I622" s="51"/>
      <c r="J622" s="51"/>
      <c r="K622" s="51"/>
      <c r="L622" s="51"/>
      <c r="M622" s="51"/>
      <c r="N622" s="51"/>
    </row>
    <row r="623" spans="1:14" s="50" customFormat="1" x14ac:dyDescent="0.3">
      <c r="A623" s="51"/>
      <c r="B623" s="51"/>
      <c r="C623" s="51"/>
      <c r="D623" s="51"/>
      <c r="E623" s="51"/>
      <c r="F623" s="51"/>
      <c r="G623" s="51"/>
      <c r="H623" s="51"/>
      <c r="I623" s="51"/>
      <c r="J623" s="51"/>
      <c r="K623" s="51"/>
      <c r="L623" s="51"/>
      <c r="M623" s="51"/>
      <c r="N623" s="51"/>
    </row>
    <row r="624" spans="1:14" s="50" customFormat="1" x14ac:dyDescent="0.3">
      <c r="A624" s="51"/>
      <c r="B624" s="51"/>
      <c r="C624" s="51"/>
      <c r="D624" s="51"/>
      <c r="E624" s="51"/>
      <c r="F624" s="51"/>
      <c r="G624" s="51"/>
      <c r="H624" s="51"/>
      <c r="I624" s="51"/>
      <c r="J624" s="51"/>
      <c r="K624" s="51"/>
      <c r="L624" s="51"/>
      <c r="M624" s="51"/>
      <c r="N624" s="51"/>
    </row>
    <row r="625" spans="1:14" s="50" customFormat="1" x14ac:dyDescent="0.3">
      <c r="A625" s="51"/>
      <c r="B625" s="51"/>
      <c r="C625" s="51"/>
      <c r="D625" s="51"/>
      <c r="E625" s="51"/>
      <c r="F625" s="51"/>
      <c r="G625" s="51"/>
      <c r="H625" s="51"/>
      <c r="I625" s="51"/>
      <c r="J625" s="51"/>
      <c r="K625" s="51"/>
      <c r="L625" s="51"/>
      <c r="M625" s="51"/>
      <c r="N625" s="51"/>
    </row>
    <row r="626" spans="1:14" s="50" customFormat="1" x14ac:dyDescent="0.3">
      <c r="A626" s="51"/>
      <c r="B626" s="51"/>
      <c r="C626" s="51"/>
      <c r="D626" s="51"/>
      <c r="E626" s="51"/>
      <c r="F626" s="51"/>
      <c r="G626" s="51"/>
      <c r="H626" s="51"/>
      <c r="I626" s="51"/>
      <c r="J626" s="51"/>
      <c r="K626" s="51"/>
      <c r="L626" s="51"/>
      <c r="M626" s="51"/>
      <c r="N626" s="51"/>
    </row>
    <row r="627" spans="1:14" s="50" customFormat="1" x14ac:dyDescent="0.3">
      <c r="A627" s="51"/>
      <c r="B627" s="51"/>
      <c r="C627" s="51"/>
      <c r="D627" s="51"/>
      <c r="E627" s="51"/>
      <c r="F627" s="51"/>
      <c r="G627" s="51"/>
      <c r="H627" s="51"/>
      <c r="I627" s="51"/>
      <c r="J627" s="51"/>
      <c r="K627" s="51"/>
      <c r="L627" s="51"/>
      <c r="M627" s="51"/>
      <c r="N627" s="51"/>
    </row>
    <row r="628" spans="1:14" s="50" customFormat="1" x14ac:dyDescent="0.3">
      <c r="A628" s="51"/>
      <c r="B628" s="51"/>
      <c r="C628" s="51"/>
      <c r="D628" s="51"/>
      <c r="E628" s="51"/>
      <c r="F628" s="51"/>
      <c r="G628" s="51"/>
      <c r="H628" s="51"/>
      <c r="I628" s="51"/>
      <c r="J628" s="51"/>
      <c r="K628" s="51"/>
      <c r="L628" s="51"/>
      <c r="M628" s="51"/>
      <c r="N628" s="51"/>
    </row>
    <row r="629" spans="1:14" s="50" customFormat="1" x14ac:dyDescent="0.3">
      <c r="A629" s="51"/>
      <c r="B629" s="51"/>
      <c r="C629" s="51"/>
      <c r="D629" s="51"/>
      <c r="E629" s="51"/>
      <c r="F629" s="51"/>
      <c r="G629" s="51"/>
      <c r="H629" s="51"/>
      <c r="I629" s="51"/>
      <c r="J629" s="51"/>
      <c r="K629" s="51"/>
      <c r="L629" s="51"/>
      <c r="M629" s="51"/>
      <c r="N629" s="51"/>
    </row>
    <row r="630" spans="1:14" s="50" customFormat="1" x14ac:dyDescent="0.3">
      <c r="A630" s="51"/>
      <c r="B630" s="51"/>
      <c r="C630" s="51"/>
      <c r="D630" s="51"/>
      <c r="E630" s="51"/>
      <c r="F630" s="51"/>
      <c r="G630" s="51"/>
      <c r="H630" s="51"/>
      <c r="I630" s="51"/>
      <c r="J630" s="51"/>
      <c r="K630" s="51"/>
      <c r="L630" s="51"/>
      <c r="M630" s="51"/>
      <c r="N630" s="51"/>
    </row>
    <row r="631" spans="1:14" s="50" customFormat="1" x14ac:dyDescent="0.3">
      <c r="A631" s="51"/>
      <c r="B631" s="51"/>
      <c r="C631" s="51"/>
      <c r="D631" s="51"/>
      <c r="E631" s="51"/>
      <c r="F631" s="51"/>
      <c r="G631" s="51"/>
      <c r="H631" s="51"/>
      <c r="I631" s="51"/>
      <c r="J631" s="51"/>
      <c r="K631" s="51"/>
      <c r="L631" s="51"/>
      <c r="M631" s="51"/>
      <c r="N631" s="51"/>
    </row>
    <row r="632" spans="1:14" s="50" customFormat="1" x14ac:dyDescent="0.3">
      <c r="A632" s="51"/>
      <c r="B632" s="51"/>
      <c r="C632" s="51"/>
      <c r="D632" s="51"/>
      <c r="E632" s="51"/>
      <c r="F632" s="51"/>
      <c r="G632" s="51"/>
      <c r="H632" s="51"/>
      <c r="I632" s="51"/>
      <c r="J632" s="51"/>
      <c r="K632" s="51"/>
      <c r="L632" s="51"/>
      <c r="M632" s="51"/>
      <c r="N632" s="51"/>
    </row>
    <row r="633" spans="1:14" s="50" customFormat="1" x14ac:dyDescent="0.3">
      <c r="A633" s="51"/>
      <c r="B633" s="51"/>
      <c r="C633" s="51"/>
      <c r="D633" s="51"/>
      <c r="E633" s="51"/>
      <c r="F633" s="51"/>
      <c r="G633" s="51"/>
      <c r="H633" s="51"/>
      <c r="I633" s="51"/>
      <c r="J633" s="51"/>
      <c r="K633" s="51"/>
      <c r="L633" s="51"/>
      <c r="M633" s="51"/>
      <c r="N633" s="51"/>
    </row>
    <row r="634" spans="1:14" s="50" customFormat="1" x14ac:dyDescent="0.3">
      <c r="A634" s="51"/>
      <c r="B634" s="51"/>
      <c r="C634" s="51"/>
      <c r="D634" s="51"/>
      <c r="E634" s="51"/>
      <c r="F634" s="51"/>
      <c r="G634" s="51"/>
      <c r="H634" s="51"/>
      <c r="I634" s="51"/>
      <c r="J634" s="51"/>
      <c r="K634" s="51"/>
      <c r="L634" s="51"/>
      <c r="M634" s="51"/>
      <c r="N634" s="51"/>
    </row>
    <row r="635" spans="1:14" s="50" customFormat="1" x14ac:dyDescent="0.3">
      <c r="A635" s="51"/>
      <c r="B635" s="51"/>
      <c r="C635" s="51"/>
      <c r="D635" s="51"/>
      <c r="E635" s="51"/>
      <c r="F635" s="51"/>
      <c r="G635" s="51"/>
      <c r="H635" s="51"/>
      <c r="I635" s="51"/>
      <c r="J635" s="51"/>
      <c r="K635" s="51"/>
      <c r="L635" s="51"/>
      <c r="M635" s="51"/>
      <c r="N635" s="51"/>
    </row>
    <row r="636" spans="1:14" s="50" customFormat="1" x14ac:dyDescent="0.3">
      <c r="A636" s="51"/>
      <c r="B636" s="51"/>
      <c r="C636" s="51"/>
      <c r="D636" s="51"/>
      <c r="E636" s="51"/>
      <c r="F636" s="51"/>
      <c r="G636" s="51"/>
      <c r="H636" s="51"/>
      <c r="I636" s="51"/>
      <c r="J636" s="51"/>
      <c r="K636" s="51"/>
      <c r="L636" s="51"/>
      <c r="M636" s="51"/>
      <c r="N636" s="51"/>
    </row>
    <row r="637" spans="1:14" s="50" customFormat="1" x14ac:dyDescent="0.3">
      <c r="A637" s="51"/>
      <c r="B637" s="51"/>
      <c r="C637" s="51"/>
      <c r="D637" s="51"/>
      <c r="E637" s="51"/>
      <c r="F637" s="51"/>
      <c r="G637" s="51"/>
      <c r="H637" s="51"/>
      <c r="I637" s="51"/>
      <c r="J637" s="51"/>
      <c r="K637" s="51"/>
      <c r="L637" s="51"/>
      <c r="M637" s="51"/>
      <c r="N637" s="51"/>
    </row>
    <row r="638" spans="1:14" s="50" customFormat="1" x14ac:dyDescent="0.3">
      <c r="A638" s="51"/>
      <c r="B638" s="51"/>
      <c r="C638" s="51"/>
      <c r="D638" s="51"/>
      <c r="E638" s="51"/>
      <c r="F638" s="51"/>
      <c r="G638" s="51"/>
      <c r="H638" s="51"/>
      <c r="I638" s="51"/>
      <c r="J638" s="51"/>
      <c r="K638" s="51"/>
      <c r="L638" s="51"/>
      <c r="M638" s="51"/>
      <c r="N638" s="51"/>
    </row>
    <row r="639" spans="1:14" s="50" customFormat="1" x14ac:dyDescent="0.3">
      <c r="A639" s="51"/>
      <c r="B639" s="51"/>
      <c r="C639" s="51"/>
      <c r="D639" s="51"/>
      <c r="E639" s="51"/>
      <c r="F639" s="51"/>
      <c r="G639" s="51"/>
      <c r="H639" s="51"/>
      <c r="I639" s="51"/>
      <c r="J639" s="51"/>
      <c r="K639" s="51"/>
      <c r="L639" s="51"/>
      <c r="M639" s="51"/>
      <c r="N639" s="51"/>
    </row>
    <row r="640" spans="1:14" s="50" customFormat="1" x14ac:dyDescent="0.3">
      <c r="A640" s="51"/>
      <c r="B640" s="51"/>
      <c r="C640" s="51"/>
      <c r="D640" s="51"/>
      <c r="E640" s="51"/>
      <c r="F640" s="51"/>
      <c r="G640" s="51"/>
      <c r="H640" s="51"/>
      <c r="I640" s="51"/>
      <c r="J640" s="51"/>
      <c r="K640" s="51"/>
      <c r="L640" s="51"/>
      <c r="M640" s="51"/>
      <c r="N640" s="51"/>
    </row>
    <row r="641" spans="1:14" s="50" customFormat="1" x14ac:dyDescent="0.3">
      <c r="A641" s="51"/>
      <c r="B641" s="51"/>
      <c r="C641" s="51"/>
      <c r="D641" s="51"/>
      <c r="E641" s="51"/>
      <c r="F641" s="51"/>
      <c r="G641" s="51"/>
      <c r="H641" s="51"/>
      <c r="I641" s="51"/>
      <c r="J641" s="51"/>
      <c r="K641" s="51"/>
      <c r="L641" s="51"/>
      <c r="M641" s="51"/>
      <c r="N641" s="51"/>
    </row>
    <row r="642" spans="1:14" s="50" customFormat="1" x14ac:dyDescent="0.3">
      <c r="A642" s="51"/>
      <c r="B642" s="51"/>
      <c r="C642" s="51"/>
      <c r="D642" s="51"/>
      <c r="E642" s="51"/>
      <c r="F642" s="51"/>
      <c r="G642" s="51"/>
      <c r="H642" s="51"/>
      <c r="I642" s="51"/>
      <c r="J642" s="51"/>
      <c r="K642" s="51"/>
      <c r="L642" s="51"/>
      <c r="M642" s="51"/>
      <c r="N642" s="51"/>
    </row>
    <row r="643" spans="1:14" s="50" customFormat="1" x14ac:dyDescent="0.3">
      <c r="A643" s="51"/>
      <c r="B643" s="51"/>
      <c r="C643" s="51"/>
      <c r="D643" s="51"/>
      <c r="E643" s="51"/>
      <c r="F643" s="51"/>
      <c r="G643" s="51"/>
      <c r="H643" s="51"/>
      <c r="I643" s="51"/>
      <c r="J643" s="51"/>
      <c r="K643" s="51"/>
      <c r="L643" s="51"/>
      <c r="M643" s="51"/>
      <c r="N643" s="51"/>
    </row>
    <row r="644" spans="1:14" s="50" customFormat="1" x14ac:dyDescent="0.3">
      <c r="A644" s="51"/>
      <c r="B644" s="51"/>
      <c r="C644" s="51"/>
      <c r="D644" s="51"/>
      <c r="E644" s="51"/>
      <c r="F644" s="51"/>
      <c r="G644" s="51"/>
      <c r="H644" s="51"/>
      <c r="I644" s="51"/>
      <c r="J644" s="51"/>
      <c r="K644" s="51"/>
      <c r="L644" s="51"/>
      <c r="M644" s="51"/>
      <c r="N644" s="51"/>
    </row>
    <row r="645" spans="1:14" s="50" customFormat="1" x14ac:dyDescent="0.3">
      <c r="A645" s="51"/>
      <c r="B645" s="51"/>
      <c r="C645" s="51"/>
      <c r="D645" s="51"/>
      <c r="E645" s="51"/>
      <c r="F645" s="51"/>
      <c r="G645" s="51"/>
      <c r="H645" s="51"/>
      <c r="I645" s="51"/>
      <c r="J645" s="51"/>
      <c r="K645" s="51"/>
      <c r="L645" s="51"/>
      <c r="M645" s="51"/>
      <c r="N645" s="51"/>
    </row>
    <row r="646" spans="1:14" s="50" customFormat="1" x14ac:dyDescent="0.3">
      <c r="A646" s="51"/>
      <c r="B646" s="51"/>
      <c r="C646" s="51"/>
      <c r="D646" s="51"/>
      <c r="E646" s="51"/>
      <c r="F646" s="51"/>
      <c r="G646" s="51"/>
      <c r="H646" s="51"/>
      <c r="I646" s="51"/>
      <c r="J646" s="51"/>
      <c r="K646" s="51"/>
      <c r="L646" s="51"/>
      <c r="M646" s="51"/>
      <c r="N646" s="51"/>
    </row>
    <row r="647" spans="1:14" s="50" customFormat="1" x14ac:dyDescent="0.3">
      <c r="A647" s="51"/>
      <c r="B647" s="51"/>
      <c r="C647" s="51"/>
      <c r="D647" s="51"/>
      <c r="E647" s="51"/>
      <c r="F647" s="51"/>
      <c r="G647" s="51"/>
      <c r="H647" s="51"/>
      <c r="I647" s="51"/>
      <c r="J647" s="51"/>
      <c r="K647" s="51"/>
      <c r="L647" s="51"/>
      <c r="M647" s="51"/>
      <c r="N647" s="51"/>
    </row>
    <row r="648" spans="1:14" s="50" customFormat="1" x14ac:dyDescent="0.3">
      <c r="A648" s="51"/>
      <c r="B648" s="51"/>
      <c r="C648" s="51"/>
      <c r="D648" s="51"/>
      <c r="E648" s="51"/>
      <c r="F648" s="51"/>
      <c r="G648" s="51"/>
      <c r="H648" s="51"/>
      <c r="I648" s="51"/>
      <c r="J648" s="51"/>
      <c r="K648" s="51"/>
      <c r="L648" s="51"/>
      <c r="M648" s="51"/>
      <c r="N648" s="51"/>
    </row>
    <row r="649" spans="1:14" s="50" customFormat="1" x14ac:dyDescent="0.3">
      <c r="A649" s="51"/>
      <c r="B649" s="51"/>
      <c r="C649" s="51"/>
      <c r="D649" s="51"/>
      <c r="E649" s="51"/>
      <c r="F649" s="51"/>
      <c r="G649" s="51"/>
      <c r="H649" s="51"/>
      <c r="I649" s="51"/>
      <c r="J649" s="51"/>
      <c r="K649" s="51"/>
      <c r="L649" s="51"/>
      <c r="M649" s="51"/>
      <c r="N649" s="51"/>
    </row>
    <row r="650" spans="1:14" s="50" customFormat="1" x14ac:dyDescent="0.3">
      <c r="A650" s="51"/>
      <c r="B650" s="51"/>
      <c r="C650" s="51"/>
      <c r="D650" s="51"/>
      <c r="E650" s="51"/>
      <c r="F650" s="51"/>
      <c r="G650" s="51"/>
      <c r="H650" s="51"/>
      <c r="I650" s="51"/>
      <c r="J650" s="51"/>
      <c r="K650" s="51"/>
      <c r="L650" s="51"/>
      <c r="M650" s="51"/>
      <c r="N650" s="51"/>
    </row>
    <row r="651" spans="1:14" s="50" customFormat="1" x14ac:dyDescent="0.3">
      <c r="A651" s="51"/>
      <c r="B651" s="51"/>
      <c r="C651" s="51"/>
      <c r="D651" s="51"/>
      <c r="E651" s="51"/>
      <c r="F651" s="51"/>
      <c r="G651" s="51"/>
      <c r="H651" s="51"/>
      <c r="I651" s="51"/>
      <c r="J651" s="51"/>
      <c r="K651" s="51"/>
      <c r="L651" s="51"/>
      <c r="M651" s="51"/>
      <c r="N651" s="51"/>
    </row>
    <row r="652" spans="1:14" s="50" customFormat="1" x14ac:dyDescent="0.3">
      <c r="A652" s="51"/>
      <c r="B652" s="51"/>
      <c r="C652" s="51"/>
      <c r="D652" s="51"/>
      <c r="E652" s="51"/>
      <c r="F652" s="51"/>
      <c r="G652" s="51"/>
      <c r="H652" s="51"/>
      <c r="I652" s="51"/>
      <c r="J652" s="51"/>
      <c r="K652" s="51"/>
      <c r="L652" s="51"/>
      <c r="M652" s="51"/>
      <c r="N652" s="51"/>
    </row>
    <row r="653" spans="1:14" s="50" customFormat="1" x14ac:dyDescent="0.3">
      <c r="A653" s="51"/>
      <c r="B653" s="51"/>
      <c r="C653" s="51"/>
      <c r="D653" s="51"/>
      <c r="E653" s="51"/>
      <c r="F653" s="51"/>
      <c r="G653" s="51"/>
      <c r="H653" s="51"/>
      <c r="I653" s="51"/>
      <c r="J653" s="51"/>
      <c r="K653" s="51"/>
      <c r="L653" s="51"/>
      <c r="M653" s="51"/>
      <c r="N653" s="51"/>
    </row>
    <row r="654" spans="1:14" s="50" customFormat="1" x14ac:dyDescent="0.3">
      <c r="A654" s="51"/>
      <c r="B654" s="51"/>
      <c r="C654" s="51"/>
      <c r="D654" s="51"/>
      <c r="E654" s="51"/>
      <c r="F654" s="51"/>
      <c r="G654" s="51"/>
      <c r="H654" s="51"/>
      <c r="I654" s="51"/>
      <c r="J654" s="51"/>
      <c r="K654" s="51"/>
      <c r="L654" s="51"/>
      <c r="M654" s="51"/>
      <c r="N654" s="51"/>
    </row>
    <row r="655" spans="1:14" s="50" customFormat="1" x14ac:dyDescent="0.3">
      <c r="A655" s="51"/>
      <c r="B655" s="51"/>
      <c r="C655" s="51"/>
      <c r="D655" s="51"/>
      <c r="E655" s="51"/>
      <c r="F655" s="51"/>
      <c r="G655" s="51"/>
      <c r="H655" s="51"/>
      <c r="I655" s="51"/>
      <c r="J655" s="51"/>
      <c r="K655" s="51"/>
      <c r="L655" s="51"/>
      <c r="M655" s="51"/>
      <c r="N655" s="51"/>
    </row>
    <row r="656" spans="1:14" s="50" customFormat="1" x14ac:dyDescent="0.3">
      <c r="A656" s="51"/>
      <c r="B656" s="51"/>
      <c r="C656" s="51"/>
      <c r="D656" s="51"/>
      <c r="E656" s="51"/>
      <c r="F656" s="51"/>
      <c r="G656" s="51"/>
      <c r="H656" s="51"/>
      <c r="I656" s="51"/>
      <c r="J656" s="51"/>
      <c r="K656" s="51"/>
      <c r="L656" s="51"/>
      <c r="M656" s="51"/>
      <c r="N656" s="51"/>
    </row>
    <row r="657" spans="1:14" s="50" customFormat="1" x14ac:dyDescent="0.3">
      <c r="A657" s="51"/>
      <c r="B657" s="51"/>
      <c r="C657" s="51"/>
      <c r="D657" s="51"/>
      <c r="E657" s="51"/>
      <c r="F657" s="51"/>
      <c r="G657" s="51"/>
      <c r="H657" s="51"/>
      <c r="I657" s="51"/>
      <c r="J657" s="51"/>
      <c r="K657" s="51"/>
      <c r="L657" s="51"/>
      <c r="M657" s="51"/>
      <c r="N657" s="51"/>
    </row>
    <row r="658" spans="1:14" s="50" customFormat="1" x14ac:dyDescent="0.3">
      <c r="A658" s="51"/>
      <c r="B658" s="51"/>
      <c r="C658" s="51"/>
      <c r="D658" s="51"/>
      <c r="E658" s="51"/>
      <c r="F658" s="51"/>
      <c r="G658" s="51"/>
      <c r="H658" s="51"/>
      <c r="I658" s="51"/>
      <c r="J658" s="51"/>
      <c r="K658" s="51"/>
      <c r="L658" s="51"/>
      <c r="M658" s="51"/>
      <c r="N658" s="51"/>
    </row>
    <row r="659" spans="1:14" s="50" customFormat="1" x14ac:dyDescent="0.3">
      <c r="A659" s="51"/>
      <c r="B659" s="51"/>
      <c r="C659" s="51"/>
      <c r="D659" s="51"/>
      <c r="E659" s="51"/>
      <c r="F659" s="51"/>
      <c r="G659" s="51"/>
      <c r="H659" s="51"/>
      <c r="I659" s="51"/>
      <c r="J659" s="51"/>
      <c r="K659" s="51"/>
      <c r="L659" s="51"/>
      <c r="M659" s="51"/>
      <c r="N659" s="51"/>
    </row>
    <row r="660" spans="1:14" s="50" customFormat="1" x14ac:dyDescent="0.3">
      <c r="A660" s="51"/>
      <c r="B660" s="51"/>
      <c r="C660" s="51"/>
      <c r="D660" s="51"/>
      <c r="E660" s="51"/>
      <c r="F660" s="51"/>
      <c r="G660" s="51"/>
      <c r="H660" s="51"/>
      <c r="I660" s="51"/>
      <c r="J660" s="51"/>
      <c r="K660" s="51"/>
      <c r="L660" s="51"/>
      <c r="M660" s="51"/>
      <c r="N660" s="51"/>
    </row>
    <row r="661" spans="1:14" s="50" customFormat="1" x14ac:dyDescent="0.3">
      <c r="A661" s="51"/>
      <c r="B661" s="51"/>
      <c r="C661" s="51"/>
      <c r="D661" s="51"/>
      <c r="E661" s="51"/>
      <c r="F661" s="51"/>
      <c r="G661" s="51"/>
      <c r="H661" s="51"/>
      <c r="I661" s="51"/>
      <c r="J661" s="51"/>
      <c r="K661" s="51"/>
      <c r="L661" s="51"/>
      <c r="M661" s="51"/>
      <c r="N661" s="51"/>
    </row>
    <row r="662" spans="1:14" s="50" customFormat="1" x14ac:dyDescent="0.3">
      <c r="A662" s="51"/>
      <c r="B662" s="51"/>
      <c r="C662" s="51"/>
      <c r="D662" s="51"/>
      <c r="E662" s="51"/>
      <c r="F662" s="51"/>
      <c r="G662" s="51"/>
      <c r="H662" s="51"/>
      <c r="I662" s="51"/>
      <c r="J662" s="51"/>
      <c r="K662" s="51"/>
      <c r="L662" s="51"/>
      <c r="M662" s="51"/>
      <c r="N662" s="51"/>
    </row>
    <row r="663" spans="1:14" s="50" customFormat="1" x14ac:dyDescent="0.3">
      <c r="A663" s="51"/>
      <c r="B663" s="51"/>
      <c r="C663" s="51"/>
      <c r="D663" s="51"/>
      <c r="E663" s="51"/>
      <c r="F663" s="51"/>
      <c r="G663" s="51"/>
      <c r="H663" s="51"/>
      <c r="I663" s="51"/>
      <c r="J663" s="51"/>
      <c r="K663" s="51"/>
      <c r="L663" s="51"/>
      <c r="M663" s="51"/>
      <c r="N663" s="51"/>
    </row>
    <row r="664" spans="1:14" s="50" customFormat="1" x14ac:dyDescent="0.3">
      <c r="A664" s="51"/>
      <c r="B664" s="51"/>
      <c r="C664" s="51"/>
      <c r="D664" s="51"/>
      <c r="E664" s="51"/>
      <c r="F664" s="51"/>
      <c r="G664" s="51"/>
      <c r="H664" s="51"/>
      <c r="I664" s="51"/>
      <c r="J664" s="51"/>
      <c r="K664" s="51"/>
      <c r="L664" s="51"/>
      <c r="M664" s="51"/>
      <c r="N664" s="51"/>
    </row>
    <row r="665" spans="1:14" s="50" customFormat="1" x14ac:dyDescent="0.3">
      <c r="A665" s="51"/>
      <c r="B665" s="51"/>
      <c r="C665" s="51"/>
      <c r="D665" s="51"/>
      <c r="E665" s="51"/>
      <c r="F665" s="51"/>
      <c r="G665" s="51"/>
      <c r="H665" s="51"/>
      <c r="I665" s="51"/>
      <c r="J665" s="51"/>
      <c r="K665" s="51"/>
      <c r="L665" s="51"/>
      <c r="M665" s="51"/>
      <c r="N665" s="51"/>
    </row>
    <row r="666" spans="1:14" s="50" customFormat="1" x14ac:dyDescent="0.3">
      <c r="A666" s="51"/>
      <c r="B666" s="51"/>
      <c r="C666" s="51"/>
      <c r="D666" s="51"/>
      <c r="E666" s="51"/>
      <c r="F666" s="51"/>
      <c r="G666" s="51"/>
      <c r="H666" s="51"/>
      <c r="I666" s="51"/>
      <c r="J666" s="51"/>
      <c r="K666" s="51"/>
      <c r="L666" s="51"/>
      <c r="M666" s="51"/>
      <c r="N666" s="51"/>
    </row>
    <row r="667" spans="1:14" s="50" customFormat="1" x14ac:dyDescent="0.3">
      <c r="A667" s="51"/>
      <c r="B667" s="51"/>
      <c r="C667" s="51"/>
      <c r="D667" s="51"/>
      <c r="E667" s="51"/>
      <c r="F667" s="51"/>
      <c r="G667" s="51"/>
      <c r="H667" s="51"/>
      <c r="I667" s="51"/>
      <c r="J667" s="51"/>
      <c r="K667" s="51"/>
      <c r="L667" s="51"/>
      <c r="M667" s="51"/>
      <c r="N667" s="51"/>
    </row>
    <row r="668" spans="1:14" s="50" customFormat="1" x14ac:dyDescent="0.3">
      <c r="A668" s="51"/>
      <c r="B668" s="51"/>
      <c r="C668" s="51"/>
      <c r="D668" s="51"/>
      <c r="E668" s="51"/>
      <c r="F668" s="51"/>
      <c r="G668" s="51"/>
      <c r="H668" s="51"/>
      <c r="I668" s="51"/>
      <c r="J668" s="51"/>
      <c r="K668" s="51"/>
      <c r="L668" s="51"/>
      <c r="M668" s="51"/>
      <c r="N668" s="51"/>
    </row>
    <row r="669" spans="1:14" s="50" customFormat="1" x14ac:dyDescent="0.3">
      <c r="A669" s="51"/>
      <c r="B669" s="51"/>
      <c r="C669" s="51"/>
      <c r="D669" s="51"/>
      <c r="E669" s="51"/>
      <c r="F669" s="51"/>
      <c r="G669" s="51"/>
      <c r="H669" s="51"/>
      <c r="I669" s="51"/>
      <c r="J669" s="51"/>
      <c r="K669" s="51"/>
      <c r="L669" s="51"/>
      <c r="M669" s="51"/>
      <c r="N669" s="51"/>
    </row>
    <row r="670" spans="1:14" s="50" customFormat="1" x14ac:dyDescent="0.3">
      <c r="A670" s="51"/>
      <c r="B670" s="51"/>
      <c r="C670" s="51"/>
      <c r="D670" s="51"/>
      <c r="E670" s="51"/>
      <c r="F670" s="51"/>
      <c r="G670" s="51"/>
      <c r="H670" s="51"/>
      <c r="I670" s="51"/>
      <c r="J670" s="51"/>
      <c r="K670" s="51"/>
      <c r="L670" s="51"/>
      <c r="M670" s="51"/>
      <c r="N670" s="51"/>
    </row>
    <row r="671" spans="1:14" s="50" customFormat="1" x14ac:dyDescent="0.3">
      <c r="A671" s="51"/>
      <c r="B671" s="51"/>
      <c r="C671" s="51"/>
      <c r="D671" s="51"/>
      <c r="E671" s="51"/>
      <c r="F671" s="51"/>
      <c r="G671" s="51"/>
      <c r="H671" s="51"/>
      <c r="I671" s="51"/>
      <c r="J671" s="51"/>
      <c r="K671" s="51"/>
      <c r="L671" s="51"/>
      <c r="M671" s="51"/>
      <c r="N671" s="51"/>
    </row>
    <row r="672" spans="1:14" s="50" customFormat="1" x14ac:dyDescent="0.3">
      <c r="A672" s="51"/>
      <c r="B672" s="51"/>
      <c r="C672" s="51"/>
      <c r="D672" s="51"/>
      <c r="E672" s="51"/>
      <c r="F672" s="51"/>
      <c r="G672" s="51"/>
      <c r="H672" s="51"/>
      <c r="I672" s="51"/>
      <c r="J672" s="51"/>
      <c r="K672" s="51"/>
      <c r="L672" s="51"/>
      <c r="M672" s="51"/>
      <c r="N672" s="51"/>
    </row>
    <row r="673" spans="1:14" s="50" customFormat="1" x14ac:dyDescent="0.3">
      <c r="A673" s="51"/>
      <c r="B673" s="51"/>
      <c r="C673" s="51"/>
      <c r="D673" s="51"/>
      <c r="E673" s="51"/>
      <c r="F673" s="51"/>
      <c r="G673" s="51"/>
      <c r="H673" s="51"/>
      <c r="I673" s="51"/>
      <c r="J673" s="51"/>
      <c r="K673" s="51"/>
      <c r="L673" s="51"/>
      <c r="M673" s="51"/>
      <c r="N673" s="51"/>
    </row>
    <row r="674" spans="1:14" s="50" customFormat="1" x14ac:dyDescent="0.3">
      <c r="A674" s="51"/>
      <c r="B674" s="51"/>
      <c r="C674" s="51"/>
      <c r="D674" s="51"/>
      <c r="E674" s="51"/>
      <c r="F674" s="51"/>
      <c r="G674" s="51"/>
      <c r="H674" s="51"/>
      <c r="I674" s="51"/>
      <c r="J674" s="51"/>
      <c r="K674" s="51"/>
      <c r="L674" s="51"/>
      <c r="M674" s="51"/>
      <c r="N674" s="51"/>
    </row>
    <row r="675" spans="1:14" s="50" customFormat="1" x14ac:dyDescent="0.3">
      <c r="A675" s="51"/>
      <c r="B675" s="51"/>
      <c r="C675" s="51"/>
      <c r="D675" s="51"/>
      <c r="E675" s="51"/>
      <c r="F675" s="51"/>
      <c r="G675" s="51"/>
      <c r="H675" s="51"/>
      <c r="I675" s="51"/>
      <c r="J675" s="51"/>
      <c r="K675" s="51"/>
      <c r="L675" s="51"/>
      <c r="M675" s="51"/>
      <c r="N675" s="51"/>
    </row>
    <row r="676" spans="1:14" s="50" customFormat="1" x14ac:dyDescent="0.3">
      <c r="A676" s="51"/>
      <c r="B676" s="51"/>
      <c r="C676" s="51"/>
      <c r="D676" s="51"/>
      <c r="E676" s="51"/>
      <c r="F676" s="51"/>
      <c r="G676" s="51"/>
      <c r="H676" s="51"/>
      <c r="I676" s="51"/>
      <c r="J676" s="51"/>
      <c r="K676" s="51"/>
      <c r="L676" s="51"/>
      <c r="M676" s="51"/>
      <c r="N676" s="51"/>
    </row>
    <row r="677" spans="1:14" s="50" customFormat="1" x14ac:dyDescent="0.3">
      <c r="A677" s="51"/>
      <c r="B677" s="51"/>
      <c r="C677" s="51"/>
      <c r="D677" s="51"/>
      <c r="E677" s="51"/>
      <c r="F677" s="51"/>
      <c r="G677" s="51"/>
      <c r="H677" s="51"/>
      <c r="I677" s="51"/>
      <c r="J677" s="51"/>
      <c r="K677" s="51"/>
      <c r="L677" s="51"/>
      <c r="M677" s="51"/>
      <c r="N677" s="51"/>
    </row>
    <row r="678" spans="1:14" s="50" customFormat="1" x14ac:dyDescent="0.3">
      <c r="A678" s="51"/>
      <c r="B678" s="51"/>
      <c r="C678" s="51"/>
      <c r="D678" s="51"/>
      <c r="E678" s="51"/>
      <c r="F678" s="51"/>
      <c r="G678" s="51"/>
      <c r="H678" s="51"/>
      <c r="I678" s="51"/>
      <c r="J678" s="51"/>
      <c r="K678" s="51"/>
      <c r="L678" s="51"/>
      <c r="M678" s="51"/>
      <c r="N678" s="51"/>
    </row>
    <row r="679" spans="1:14" s="50" customFormat="1" x14ac:dyDescent="0.3">
      <c r="A679" s="51"/>
      <c r="B679" s="51"/>
      <c r="C679" s="51"/>
      <c r="D679" s="51"/>
      <c r="E679" s="51"/>
      <c r="F679" s="51"/>
      <c r="G679" s="51"/>
      <c r="H679" s="51"/>
      <c r="I679" s="51"/>
      <c r="J679" s="51"/>
      <c r="K679" s="51"/>
      <c r="L679" s="51"/>
      <c r="M679" s="51"/>
      <c r="N679" s="51"/>
    </row>
    <row r="680" spans="1:14" s="50" customFormat="1" x14ac:dyDescent="0.3">
      <c r="A680" s="51"/>
      <c r="B680" s="51"/>
      <c r="C680" s="51"/>
      <c r="D680" s="51"/>
      <c r="E680" s="51"/>
      <c r="F680" s="51"/>
      <c r="G680" s="51"/>
      <c r="H680" s="51"/>
      <c r="I680" s="51"/>
      <c r="J680" s="51"/>
      <c r="K680" s="51"/>
      <c r="L680" s="51"/>
      <c r="M680" s="51"/>
      <c r="N680" s="51"/>
    </row>
    <row r="681" spans="1:14" s="50" customFormat="1" x14ac:dyDescent="0.3">
      <c r="A681" s="51"/>
      <c r="B681" s="51"/>
      <c r="C681" s="51"/>
      <c r="D681" s="51"/>
      <c r="E681" s="51"/>
      <c r="F681" s="51"/>
      <c r="G681" s="51"/>
      <c r="H681" s="51"/>
      <c r="I681" s="51"/>
      <c r="J681" s="51"/>
      <c r="K681" s="51"/>
      <c r="L681" s="51"/>
      <c r="M681" s="51"/>
      <c r="N681" s="51"/>
    </row>
    <row r="682" spans="1:14" s="50" customFormat="1" x14ac:dyDescent="0.3">
      <c r="A682" s="51"/>
      <c r="B682" s="51"/>
      <c r="C682" s="51"/>
      <c r="D682" s="51"/>
      <c r="E682" s="51"/>
      <c r="F682" s="51"/>
      <c r="G682" s="51"/>
      <c r="H682" s="51"/>
      <c r="I682" s="51"/>
      <c r="J682" s="51"/>
      <c r="K682" s="51"/>
      <c r="L682" s="51"/>
      <c r="M682" s="51"/>
      <c r="N682" s="51"/>
    </row>
    <row r="683" spans="1:14" s="50" customFormat="1" x14ac:dyDescent="0.3">
      <c r="A683" s="51"/>
      <c r="B683" s="51"/>
      <c r="C683" s="51"/>
      <c r="D683" s="51"/>
      <c r="E683" s="51"/>
      <c r="F683" s="51"/>
      <c r="G683" s="51"/>
      <c r="H683" s="51"/>
      <c r="I683" s="51"/>
      <c r="J683" s="51"/>
      <c r="K683" s="51"/>
      <c r="L683" s="51"/>
      <c r="M683" s="51"/>
      <c r="N683" s="51"/>
    </row>
    <row r="684" spans="1:14" s="50" customFormat="1" x14ac:dyDescent="0.3">
      <c r="A684" s="51"/>
      <c r="B684" s="51"/>
      <c r="C684" s="51"/>
      <c r="D684" s="51"/>
      <c r="E684" s="51"/>
      <c r="F684" s="51"/>
      <c r="G684" s="51"/>
      <c r="H684" s="51"/>
      <c r="I684" s="51"/>
      <c r="J684" s="51"/>
      <c r="K684" s="51"/>
      <c r="L684" s="51"/>
      <c r="M684" s="51"/>
      <c r="N684" s="51"/>
    </row>
    <row r="685" spans="1:14" s="50" customFormat="1" x14ac:dyDescent="0.3">
      <c r="A685" s="51"/>
      <c r="B685" s="51"/>
      <c r="C685" s="51"/>
      <c r="D685" s="51"/>
      <c r="E685" s="51"/>
      <c r="F685" s="51"/>
      <c r="G685" s="51"/>
      <c r="H685" s="51"/>
      <c r="I685" s="51"/>
      <c r="J685" s="51"/>
      <c r="K685" s="51"/>
      <c r="L685" s="51"/>
      <c r="M685" s="51"/>
      <c r="N685" s="51"/>
    </row>
    <row r="686" spans="1:14" s="50" customFormat="1" x14ac:dyDescent="0.3">
      <c r="A686" s="51"/>
      <c r="B686" s="51"/>
      <c r="C686" s="51"/>
      <c r="D686" s="51"/>
      <c r="E686" s="51"/>
      <c r="F686" s="51"/>
      <c r="G686" s="51"/>
      <c r="H686" s="51"/>
      <c r="I686" s="51"/>
      <c r="J686" s="51"/>
      <c r="K686" s="51"/>
      <c r="L686" s="51"/>
      <c r="M686" s="51"/>
      <c r="N686" s="51"/>
    </row>
    <row r="687" spans="1:14" s="50" customFormat="1" x14ac:dyDescent="0.3">
      <c r="A687" s="51"/>
      <c r="B687" s="51"/>
      <c r="C687" s="51"/>
      <c r="D687" s="51"/>
      <c r="E687" s="51"/>
      <c r="F687" s="51"/>
      <c r="G687" s="51"/>
      <c r="H687" s="51"/>
      <c r="I687" s="51"/>
      <c r="J687" s="51"/>
      <c r="K687" s="51"/>
      <c r="L687" s="51"/>
      <c r="M687" s="51"/>
      <c r="N687" s="51"/>
    </row>
    <row r="688" spans="1:14" s="50" customFormat="1" x14ac:dyDescent="0.3">
      <c r="A688" s="51"/>
      <c r="B688" s="51"/>
      <c r="C688" s="51"/>
      <c r="D688" s="51"/>
      <c r="E688" s="51"/>
      <c r="F688" s="51"/>
      <c r="G688" s="51"/>
      <c r="H688" s="51"/>
      <c r="I688" s="51"/>
      <c r="J688" s="51"/>
      <c r="K688" s="51"/>
      <c r="L688" s="51"/>
      <c r="M688" s="51"/>
      <c r="N688" s="51"/>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0.27559055118110237" right="0.11811023622047245" top="0.27559055118110237" bottom="0.23622047244094491" header="0" footer="0"/>
  <pageSetup paperSize="9" scale="63" fitToHeight="0" orientation="landscape" verticalDpi="200" r:id="rId1"/>
  <headerFooter alignWithMargins="0"/>
  <ignoredErrors>
    <ignoredError sqref="N26:O26 O33:O37 O45 O60:O65 O70 O72:O73 O75 O78 O80 O79 O85 O84 O89:O90 O95 O97 O94 O96 O101:O102 O104 O110 O112 O114 O113 O119 O118 O120:O121 O122:O123 O131 N141:O141 O145:O147 O148 O150 O154 O157 O164 O168 O175 O178 O183 O184:O187 O192 O194 O196 O203:O206 O208 O207 O215 O219 O223 O233 O242 O245 O246:O248 O249 O251 O250 O252:O253 O260 O261:O263 O269:O270 O275:O278 O280 O279 O281:O282 O287 O289 O293:O294 O298:O301 N301 O306 O305 O308 O310 O307 O309 O311 N319 N321 N323"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619"/>
  <sheetViews>
    <sheetView showGridLines="0" tabSelected="1" view="pageBreakPreview" zoomScaleNormal="100" zoomScaleSheetLayoutView="100" workbookViewId="0">
      <selection activeCell="N173" sqref="N173"/>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6.42578125" style="2" bestFit="1" customWidth="1"/>
    <col min="7" max="7" width="18" style="2" customWidth="1"/>
    <col min="8" max="8" width="16.28515625" style="2" customWidth="1"/>
    <col min="9" max="9" width="16.85546875" style="2" customWidth="1"/>
    <col min="10" max="10" width="18" style="2" customWidth="1"/>
    <col min="11" max="11" width="11.42578125" style="1"/>
    <col min="12" max="58" width="11.42578125" style="50"/>
    <col min="59" max="16384" width="11.42578125" style="1"/>
  </cols>
  <sheetData>
    <row r="1" spans="1:11" ht="15.75" customHeight="1" x14ac:dyDescent="0.2">
      <c r="A1" s="361" t="e">
        <f>+#REF!</f>
        <v>#REF!</v>
      </c>
      <c r="B1" s="362"/>
      <c r="C1" s="362"/>
      <c r="D1" s="362"/>
      <c r="E1" s="362"/>
      <c r="F1" s="362"/>
      <c r="G1" s="362"/>
      <c r="H1" s="362"/>
      <c r="I1" s="362"/>
      <c r="J1" s="362"/>
      <c r="K1" s="363"/>
    </row>
    <row r="2" spans="1:11" ht="15.75" customHeight="1" x14ac:dyDescent="0.25">
      <c r="A2" s="364" t="s">
        <v>242</v>
      </c>
      <c r="B2" s="344"/>
      <c r="C2" s="344"/>
      <c r="D2" s="344"/>
      <c r="E2" s="344"/>
      <c r="F2" s="344"/>
      <c r="G2" s="344"/>
      <c r="H2" s="344"/>
      <c r="I2" s="344"/>
      <c r="J2" s="344"/>
      <c r="K2" s="365"/>
    </row>
    <row r="3" spans="1:11" ht="15.75" customHeight="1" x14ac:dyDescent="0.25">
      <c r="A3" s="366" t="s">
        <v>243</v>
      </c>
      <c r="B3" s="346"/>
      <c r="C3" s="346"/>
      <c r="D3" s="346"/>
      <c r="E3" s="346"/>
      <c r="F3" s="346"/>
      <c r="G3" s="346"/>
      <c r="H3" s="346"/>
      <c r="I3" s="346"/>
      <c r="J3" s="346"/>
      <c r="K3" s="367"/>
    </row>
    <row r="4" spans="1:11" ht="15.75" customHeight="1" x14ac:dyDescent="0.2">
      <c r="A4" s="347" t="s">
        <v>190</v>
      </c>
      <c r="B4" s="348"/>
      <c r="C4" s="348"/>
      <c r="D4" s="348"/>
      <c r="E4" s="348"/>
      <c r="F4" s="348"/>
      <c r="G4" s="348"/>
      <c r="H4" s="348"/>
      <c r="I4" s="348"/>
      <c r="J4" s="348"/>
      <c r="K4" s="368"/>
    </row>
    <row r="5" spans="1:11" ht="15.75" customHeight="1" x14ac:dyDescent="0.2">
      <c r="A5" s="347" t="e">
        <f>+#REF!</f>
        <v>#REF!</v>
      </c>
      <c r="B5" s="348"/>
      <c r="C5" s="348"/>
      <c r="D5" s="348"/>
      <c r="E5" s="348"/>
      <c r="F5" s="348"/>
      <c r="G5" s="348"/>
      <c r="H5" s="348"/>
      <c r="I5" s="348"/>
      <c r="J5" s="348"/>
      <c r="K5" s="368"/>
    </row>
    <row r="6" spans="1:11" ht="15.75" customHeight="1" x14ac:dyDescent="0.2">
      <c r="A6" s="5" t="s">
        <v>193</v>
      </c>
      <c r="B6" s="4"/>
      <c r="C6" s="4"/>
      <c r="D6" s="4"/>
      <c r="E6" s="4"/>
      <c r="F6" s="349" t="e">
        <f>+#REF!</f>
        <v>#REF!</v>
      </c>
      <c r="G6" s="349"/>
      <c r="H6" s="349"/>
      <c r="I6" s="349"/>
      <c r="J6" s="349"/>
      <c r="K6" s="351"/>
    </row>
    <row r="7" spans="1:11" ht="15.75" customHeight="1" x14ac:dyDescent="0.2">
      <c r="A7" s="8" t="s">
        <v>192</v>
      </c>
      <c r="B7" s="9"/>
      <c r="C7" s="9"/>
      <c r="D7" s="6"/>
      <c r="E7" s="9"/>
      <c r="F7" s="352" t="e">
        <f>+#REF!</f>
        <v>#REF!</v>
      </c>
      <c r="G7" s="352"/>
      <c r="H7" s="352"/>
      <c r="I7" s="352"/>
      <c r="J7" s="352"/>
      <c r="K7" s="353"/>
    </row>
    <row r="8" spans="1:11" ht="15.75" customHeight="1" x14ac:dyDescent="0.2">
      <c r="A8" s="12" t="s">
        <v>26</v>
      </c>
      <c r="B8" s="13"/>
      <c r="C8" s="13"/>
      <c r="D8" s="13"/>
      <c r="E8" s="13"/>
      <c r="F8" s="13"/>
      <c r="G8" s="13"/>
      <c r="H8" s="13"/>
      <c r="I8" s="13"/>
      <c r="J8" s="13"/>
      <c r="K8" s="14"/>
    </row>
    <row r="9" spans="1:11" ht="13.5" x14ac:dyDescent="0.25">
      <c r="A9" s="32" t="s">
        <v>191</v>
      </c>
      <c r="B9" s="3"/>
      <c r="C9" s="3"/>
      <c r="D9" s="3"/>
      <c r="E9" s="33"/>
      <c r="F9" s="34"/>
      <c r="G9" s="46">
        <f>+PPNE3!F16</f>
        <v>90000000</v>
      </c>
      <c r="H9" s="31"/>
      <c r="I9" s="31"/>
      <c r="J9" s="31"/>
      <c r="K9" s="35"/>
    </row>
    <row r="10" spans="1:11" ht="13.5" x14ac:dyDescent="0.25">
      <c r="A10" s="32" t="s">
        <v>24</v>
      </c>
      <c r="B10" s="3"/>
      <c r="C10" s="3"/>
      <c r="D10" s="3"/>
      <c r="E10" s="33"/>
      <c r="F10" s="34"/>
      <c r="G10" s="46">
        <f>+PPNE3!F25</f>
        <v>199105065.00000003</v>
      </c>
      <c r="H10" s="31"/>
      <c r="I10" s="31"/>
      <c r="J10" s="31"/>
      <c r="K10" s="35"/>
    </row>
    <row r="11" spans="1:11" ht="13.5" x14ac:dyDescent="0.25">
      <c r="A11" s="32" t="s">
        <v>247</v>
      </c>
      <c r="B11" s="3"/>
      <c r="C11" s="3"/>
      <c r="D11" s="3"/>
      <c r="E11" s="33"/>
      <c r="F11" s="34"/>
      <c r="G11" s="46">
        <f>+PPNE3!F15</f>
        <v>786600000</v>
      </c>
      <c r="H11" s="31"/>
      <c r="I11" s="31"/>
      <c r="J11" s="31"/>
      <c r="K11" s="35"/>
    </row>
    <row r="12" spans="1:11" ht="13.5" x14ac:dyDescent="0.25">
      <c r="A12" s="32" t="s">
        <v>25</v>
      </c>
      <c r="B12" s="3"/>
      <c r="C12" s="3"/>
      <c r="D12" s="3"/>
      <c r="E12" s="33"/>
      <c r="F12" s="34"/>
      <c r="G12" s="46">
        <f>+PPNE3!F9+PPNE3!F17+PPNE3!F21+PPNE3!F22</f>
        <v>127360000</v>
      </c>
      <c r="H12" s="31"/>
      <c r="I12" s="31"/>
      <c r="J12" s="31"/>
      <c r="K12" s="35"/>
    </row>
    <row r="13" spans="1:11" ht="17.25" customHeight="1" x14ac:dyDescent="0.25">
      <c r="A13" s="36" t="s">
        <v>31</v>
      </c>
      <c r="B13" s="3"/>
      <c r="C13" s="3"/>
      <c r="D13" s="3"/>
      <c r="E13" s="33"/>
      <c r="F13" s="34"/>
      <c r="G13" s="47">
        <f>+PPNE3!F18</f>
        <v>0</v>
      </c>
      <c r="H13" s="31"/>
      <c r="I13" s="31"/>
      <c r="J13" s="31"/>
      <c r="K13" s="35"/>
    </row>
    <row r="14" spans="1:11" ht="14.25" thickBot="1" x14ac:dyDescent="0.3">
      <c r="A14" s="24" t="s">
        <v>42</v>
      </c>
      <c r="B14" s="25"/>
      <c r="C14" s="25"/>
      <c r="D14" s="25"/>
      <c r="E14" s="26"/>
      <c r="F14" s="27"/>
      <c r="G14" s="28">
        <f>SUM(G9:G13)</f>
        <v>1203065065</v>
      </c>
      <c r="H14" s="29"/>
      <c r="I14" s="29"/>
      <c r="J14" s="29"/>
      <c r="K14" s="30"/>
    </row>
    <row r="15" spans="1:11" ht="15.75" customHeight="1" thickTop="1" x14ac:dyDescent="0.2">
      <c r="A15" s="15" t="s">
        <v>27</v>
      </c>
      <c r="B15" s="10"/>
      <c r="C15" s="10"/>
      <c r="D15" s="10"/>
      <c r="E15" s="10"/>
      <c r="F15" s="10"/>
      <c r="G15" s="10"/>
      <c r="H15" s="10"/>
      <c r="I15" s="10"/>
      <c r="J15" s="10"/>
      <c r="K15" s="16"/>
    </row>
    <row r="16" spans="1:11" ht="19.5" customHeight="1" x14ac:dyDescent="0.2">
      <c r="A16" s="350" t="s">
        <v>43</v>
      </c>
      <c r="B16" s="350" t="s">
        <v>28</v>
      </c>
      <c r="C16" s="350" t="s">
        <v>3</v>
      </c>
      <c r="D16" s="350" t="s">
        <v>29</v>
      </c>
      <c r="E16" s="350" t="s">
        <v>7</v>
      </c>
      <c r="F16" s="355" t="s">
        <v>33</v>
      </c>
      <c r="G16" s="354" t="s">
        <v>30</v>
      </c>
      <c r="H16" s="354" t="s">
        <v>20</v>
      </c>
      <c r="I16" s="354" t="s">
        <v>248</v>
      </c>
      <c r="J16" s="357" t="s">
        <v>203</v>
      </c>
      <c r="K16" s="357" t="s">
        <v>6</v>
      </c>
    </row>
    <row r="17" spans="1:11" ht="44.25" customHeight="1" x14ac:dyDescent="0.2">
      <c r="A17" s="350"/>
      <c r="B17" s="350"/>
      <c r="C17" s="350"/>
      <c r="D17" s="350"/>
      <c r="E17" s="350"/>
      <c r="F17" s="356"/>
      <c r="G17" s="354"/>
      <c r="H17" s="354"/>
      <c r="I17" s="354"/>
      <c r="J17" s="358"/>
      <c r="K17" s="358"/>
    </row>
    <row r="18" spans="1:11" ht="12.75" x14ac:dyDescent="0.2">
      <c r="A18" s="285">
        <v>2</v>
      </c>
      <c r="B18" s="286"/>
      <c r="C18" s="286"/>
      <c r="D18" s="286"/>
      <c r="E18" s="286"/>
      <c r="F18" s="287" t="s">
        <v>4</v>
      </c>
      <c r="G18" s="288">
        <f>+G19+G67+G170+G254+G270+G323</f>
        <v>90000000</v>
      </c>
      <c r="H18" s="288">
        <f t="shared" ref="H18:K18" si="0">+H19+H67+H170+H254+H270+H323</f>
        <v>321265065</v>
      </c>
      <c r="I18" s="288">
        <f t="shared" si="0"/>
        <v>786600000</v>
      </c>
      <c r="J18" s="288">
        <f>J19+J67+J170+J254+J270+J323</f>
        <v>1203065065</v>
      </c>
      <c r="K18" s="288">
        <f t="shared" si="0"/>
        <v>97.905350198162381</v>
      </c>
    </row>
    <row r="19" spans="1:11" ht="12.75" x14ac:dyDescent="0.2">
      <c r="A19" s="289">
        <v>2</v>
      </c>
      <c r="B19" s="290">
        <v>1</v>
      </c>
      <c r="C19" s="290"/>
      <c r="D19" s="290"/>
      <c r="E19" s="290"/>
      <c r="F19" s="291" t="s">
        <v>204</v>
      </c>
      <c r="G19" s="292">
        <f>+G20+G42+G54+G58</f>
        <v>0</v>
      </c>
      <c r="H19" s="292">
        <f t="shared" ref="H19:K19" si="1">+H20+H42+H54+H58</f>
        <v>56645064</v>
      </c>
      <c r="I19" s="292">
        <f t="shared" si="1"/>
        <v>786600000</v>
      </c>
      <c r="J19" s="292">
        <f t="shared" si="1"/>
        <v>843245064</v>
      </c>
      <c r="K19" s="292">
        <f t="shared" si="1"/>
        <v>70.09139310349768</v>
      </c>
    </row>
    <row r="20" spans="1:11" ht="12.75" x14ac:dyDescent="0.2">
      <c r="A20" s="293">
        <v>2</v>
      </c>
      <c r="B20" s="294">
        <v>1</v>
      </c>
      <c r="C20" s="294">
        <v>1</v>
      </c>
      <c r="D20" s="294"/>
      <c r="E20" s="294"/>
      <c r="F20" s="295" t="s">
        <v>44</v>
      </c>
      <c r="G20" s="296">
        <f>+G21+G26+G33+G35+G37</f>
        <v>0</v>
      </c>
      <c r="H20" s="296">
        <f t="shared" ref="H20:K20" si="2">+H21+H26+H33+H35+H37</f>
        <v>30140000</v>
      </c>
      <c r="I20" s="296">
        <f t="shared" si="2"/>
        <v>786600000</v>
      </c>
      <c r="J20" s="296">
        <f t="shared" si="2"/>
        <v>816740000</v>
      </c>
      <c r="K20" s="296">
        <f t="shared" si="2"/>
        <v>67.888265045747957</v>
      </c>
    </row>
    <row r="21" spans="1:11" ht="12.75" x14ac:dyDescent="0.2">
      <c r="A21" s="297">
        <v>2</v>
      </c>
      <c r="B21" s="298">
        <v>1</v>
      </c>
      <c r="C21" s="298">
        <v>1</v>
      </c>
      <c r="D21" s="298">
        <v>1</v>
      </c>
      <c r="E21" s="298"/>
      <c r="F21" s="299" t="s">
        <v>45</v>
      </c>
      <c r="G21" s="300">
        <f>SUM(G22:G25)</f>
        <v>0</v>
      </c>
      <c r="H21" s="300">
        <f t="shared" ref="H21:K21" si="3">SUM(H22:H25)</f>
        <v>0</v>
      </c>
      <c r="I21" s="300">
        <f t="shared" si="3"/>
        <v>786600000</v>
      </c>
      <c r="J21" s="300">
        <f t="shared" si="3"/>
        <v>786600000</v>
      </c>
      <c r="K21" s="300">
        <f t="shared" si="3"/>
        <v>65.382997385931077</v>
      </c>
    </row>
    <row r="22" spans="1:11" ht="12.75" x14ac:dyDescent="0.2">
      <c r="A22" s="301">
        <v>2</v>
      </c>
      <c r="B22" s="302">
        <v>1</v>
      </c>
      <c r="C22" s="302">
        <v>1</v>
      </c>
      <c r="D22" s="302">
        <v>1</v>
      </c>
      <c r="E22" s="302" t="s">
        <v>181</v>
      </c>
      <c r="F22" s="303" t="s">
        <v>205</v>
      </c>
      <c r="G22" s="304"/>
      <c r="H22" s="17"/>
      <c r="I22" s="17">
        <v>786600000</v>
      </c>
      <c r="J22" s="281">
        <f t="shared" ref="J22:J27" si="4">SUBTOTAL(9,G22:I22)</f>
        <v>786600000</v>
      </c>
      <c r="K22" s="284">
        <f>IFERROR(J22/$J$18*100,"0.00")</f>
        <v>65.382997385931077</v>
      </c>
    </row>
    <row r="23" spans="1:11" ht="12.75" x14ac:dyDescent="0.2">
      <c r="A23" s="301">
        <v>2</v>
      </c>
      <c r="B23" s="302">
        <v>1</v>
      </c>
      <c r="C23" s="302">
        <v>1</v>
      </c>
      <c r="D23" s="302">
        <v>1</v>
      </c>
      <c r="E23" s="302" t="s">
        <v>182</v>
      </c>
      <c r="F23" s="305" t="s">
        <v>46</v>
      </c>
      <c r="G23" s="304"/>
      <c r="H23" s="17"/>
      <c r="I23" s="17"/>
      <c r="J23" s="281">
        <f t="shared" si="4"/>
        <v>0</v>
      </c>
      <c r="K23" s="284">
        <f t="shared" ref="K23:K27" si="5">IFERROR(J23/$J$18*100,"0.00")</f>
        <v>0</v>
      </c>
    </row>
    <row r="24" spans="1:11" ht="12.75" x14ac:dyDescent="0.2">
      <c r="A24" s="301">
        <v>2</v>
      </c>
      <c r="B24" s="302">
        <v>1</v>
      </c>
      <c r="C24" s="302">
        <v>1</v>
      </c>
      <c r="D24" s="302">
        <v>1</v>
      </c>
      <c r="E24" s="302" t="s">
        <v>187</v>
      </c>
      <c r="F24" s="305" t="s">
        <v>47</v>
      </c>
      <c r="G24" s="304"/>
      <c r="H24" s="17"/>
      <c r="I24" s="17"/>
      <c r="J24" s="281">
        <f t="shared" si="4"/>
        <v>0</v>
      </c>
      <c r="K24" s="284">
        <f t="shared" si="5"/>
        <v>0</v>
      </c>
    </row>
    <row r="25" spans="1:11" ht="12.75" x14ac:dyDescent="0.2">
      <c r="A25" s="301">
        <v>2</v>
      </c>
      <c r="B25" s="302">
        <v>1</v>
      </c>
      <c r="C25" s="302">
        <v>1</v>
      </c>
      <c r="D25" s="302">
        <v>1</v>
      </c>
      <c r="E25" s="302" t="s">
        <v>206</v>
      </c>
      <c r="F25" s="305" t="s">
        <v>207</v>
      </c>
      <c r="G25" s="304"/>
      <c r="H25" s="17"/>
      <c r="I25" s="17"/>
      <c r="J25" s="281">
        <f t="shared" si="4"/>
        <v>0</v>
      </c>
      <c r="K25" s="284">
        <f t="shared" si="5"/>
        <v>0</v>
      </c>
    </row>
    <row r="26" spans="1:11" ht="25.5" customHeight="1" x14ac:dyDescent="0.2">
      <c r="A26" s="297">
        <v>2</v>
      </c>
      <c r="B26" s="298">
        <v>1</v>
      </c>
      <c r="C26" s="298">
        <v>1</v>
      </c>
      <c r="D26" s="298">
        <v>2</v>
      </c>
      <c r="E26" s="298"/>
      <c r="F26" s="299" t="s">
        <v>48</v>
      </c>
      <c r="G26" s="300">
        <f>SUM(G27:G32)</f>
        <v>0</v>
      </c>
      <c r="H26" s="300">
        <f>SUM(H27:H32)</f>
        <v>24000000</v>
      </c>
      <c r="I26" s="300">
        <f>SUM(I27:I32)</f>
        <v>0</v>
      </c>
      <c r="J26" s="300">
        <f t="shared" ref="J26:K26" si="6">SUM(J27:J32)</f>
        <v>24000000</v>
      </c>
      <c r="K26" s="43">
        <f t="shared" si="6"/>
        <v>1.9949045731786752</v>
      </c>
    </row>
    <row r="27" spans="1:11" ht="12.75" x14ac:dyDescent="0.2">
      <c r="A27" s="301">
        <v>2</v>
      </c>
      <c r="B27" s="302">
        <v>1</v>
      </c>
      <c r="C27" s="302">
        <v>1</v>
      </c>
      <c r="D27" s="302">
        <v>2</v>
      </c>
      <c r="E27" s="302" t="s">
        <v>183</v>
      </c>
      <c r="F27" s="305" t="s">
        <v>21</v>
      </c>
      <c r="G27" s="304"/>
      <c r="H27" s="17"/>
      <c r="I27" s="17"/>
      <c r="J27" s="281">
        <f t="shared" si="4"/>
        <v>0</v>
      </c>
      <c r="K27" s="284">
        <f t="shared" si="5"/>
        <v>0</v>
      </c>
    </row>
    <row r="28" spans="1:11" ht="12.75" x14ac:dyDescent="0.2">
      <c r="A28" s="301">
        <v>2</v>
      </c>
      <c r="B28" s="302">
        <v>1</v>
      </c>
      <c r="C28" s="302">
        <v>1</v>
      </c>
      <c r="D28" s="302">
        <v>2</v>
      </c>
      <c r="E28" s="302" t="s">
        <v>187</v>
      </c>
      <c r="F28" s="305" t="s">
        <v>49</v>
      </c>
      <c r="G28" s="304"/>
      <c r="H28" s="282"/>
      <c r="I28" s="282"/>
      <c r="J28" s="281">
        <f t="shared" ref="J28:J32" si="7">SUBTOTAL(9,G28:I28)</f>
        <v>0</v>
      </c>
      <c r="K28" s="284">
        <f t="shared" ref="K28:K34" si="8">IFERROR(J28/$J$18*100,"0.00")</f>
        <v>0</v>
      </c>
    </row>
    <row r="29" spans="1:11" ht="12.75" x14ac:dyDescent="0.2">
      <c r="A29" s="301">
        <v>2</v>
      </c>
      <c r="B29" s="302">
        <v>1</v>
      </c>
      <c r="C29" s="302">
        <v>1</v>
      </c>
      <c r="D29" s="302">
        <v>2</v>
      </c>
      <c r="E29" s="302" t="s">
        <v>206</v>
      </c>
      <c r="F29" s="305" t="s">
        <v>50</v>
      </c>
      <c r="G29" s="304"/>
      <c r="H29" s="17"/>
      <c r="I29" s="17"/>
      <c r="J29" s="281">
        <f t="shared" si="7"/>
        <v>0</v>
      </c>
      <c r="K29" s="284">
        <f t="shared" si="8"/>
        <v>0</v>
      </c>
    </row>
    <row r="30" spans="1:11" ht="12.75" x14ac:dyDescent="0.2">
      <c r="A30" s="306">
        <v>2</v>
      </c>
      <c r="B30" s="307">
        <v>1</v>
      </c>
      <c r="C30" s="307">
        <v>1</v>
      </c>
      <c r="D30" s="307">
        <v>2</v>
      </c>
      <c r="E30" s="307" t="s">
        <v>212</v>
      </c>
      <c r="F30" s="308" t="s">
        <v>945</v>
      </c>
      <c r="G30" s="304"/>
      <c r="H30" s="17">
        <v>24000000</v>
      </c>
      <c r="I30" s="17"/>
      <c r="J30" s="281">
        <f>SUBTOTAL(9,G30:I30)</f>
        <v>24000000</v>
      </c>
      <c r="K30" s="284">
        <f t="shared" si="8"/>
        <v>1.9949045731786752</v>
      </c>
    </row>
    <row r="31" spans="1:11" ht="12.75" x14ac:dyDescent="0.2">
      <c r="A31" s="306">
        <v>2</v>
      </c>
      <c r="B31" s="307">
        <v>1</v>
      </c>
      <c r="C31" s="307">
        <v>1</v>
      </c>
      <c r="D31" s="307">
        <v>2</v>
      </c>
      <c r="E31" s="307" t="s">
        <v>213</v>
      </c>
      <c r="F31" s="308" t="s">
        <v>946</v>
      </c>
      <c r="G31" s="304"/>
      <c r="H31" s="17"/>
      <c r="I31" s="17"/>
      <c r="J31" s="281">
        <f t="shared" si="7"/>
        <v>0</v>
      </c>
      <c r="K31" s="284">
        <f t="shared" si="8"/>
        <v>0</v>
      </c>
    </row>
    <row r="32" spans="1:11" ht="12.75" x14ac:dyDescent="0.2">
      <c r="A32" s="306">
        <v>2</v>
      </c>
      <c r="B32" s="307">
        <v>1</v>
      </c>
      <c r="C32" s="307">
        <v>1</v>
      </c>
      <c r="D32" s="307">
        <v>2</v>
      </c>
      <c r="E32" s="307" t="s">
        <v>947</v>
      </c>
      <c r="F32" s="308" t="s">
        <v>948</v>
      </c>
      <c r="G32" s="304"/>
      <c r="H32" s="17"/>
      <c r="I32" s="17"/>
      <c r="J32" s="281">
        <f t="shared" si="7"/>
        <v>0</v>
      </c>
      <c r="K32" s="284">
        <f t="shared" si="8"/>
        <v>0</v>
      </c>
    </row>
    <row r="33" spans="1:11" ht="12.75" x14ac:dyDescent="0.2">
      <c r="A33" s="297">
        <v>2</v>
      </c>
      <c r="B33" s="298">
        <v>1</v>
      </c>
      <c r="C33" s="298">
        <v>1</v>
      </c>
      <c r="D33" s="298">
        <v>3</v>
      </c>
      <c r="E33" s="298"/>
      <c r="F33" s="299" t="s">
        <v>51</v>
      </c>
      <c r="G33" s="300">
        <f>G34</f>
        <v>0</v>
      </c>
      <c r="H33" s="300">
        <f>H34</f>
        <v>0</v>
      </c>
      <c r="I33" s="300">
        <f>I34</f>
        <v>0</v>
      </c>
      <c r="J33" s="300">
        <f>J34</f>
        <v>0</v>
      </c>
      <c r="K33" s="43">
        <f t="shared" ref="K33" si="9">K34</f>
        <v>0</v>
      </c>
    </row>
    <row r="34" spans="1:11" ht="12.75" x14ac:dyDescent="0.2">
      <c r="A34" s="301">
        <v>2</v>
      </c>
      <c r="B34" s="302">
        <v>1</v>
      </c>
      <c r="C34" s="302">
        <v>1</v>
      </c>
      <c r="D34" s="302">
        <v>3</v>
      </c>
      <c r="E34" s="302" t="s">
        <v>181</v>
      </c>
      <c r="F34" s="305" t="s">
        <v>51</v>
      </c>
      <c r="G34" s="304"/>
      <c r="H34" s="17"/>
      <c r="I34" s="17"/>
      <c r="J34" s="281">
        <f>SUBTOTAL(9,G34:I34)</f>
        <v>0</v>
      </c>
      <c r="K34" s="284">
        <f t="shared" si="8"/>
        <v>0</v>
      </c>
    </row>
    <row r="35" spans="1:11" ht="12.75" x14ac:dyDescent="0.2">
      <c r="A35" s="297">
        <v>2</v>
      </c>
      <c r="B35" s="298">
        <v>1</v>
      </c>
      <c r="C35" s="298">
        <v>1</v>
      </c>
      <c r="D35" s="298">
        <v>4</v>
      </c>
      <c r="E35" s="298"/>
      <c r="F35" s="299" t="s">
        <v>209</v>
      </c>
      <c r="G35" s="300">
        <f>G36</f>
        <v>0</v>
      </c>
      <c r="H35" s="300">
        <f>H36</f>
        <v>3140000</v>
      </c>
      <c r="I35" s="300">
        <f>I36</f>
        <v>0</v>
      </c>
      <c r="J35" s="300">
        <f>J36</f>
        <v>3140000</v>
      </c>
      <c r="K35" s="43">
        <f t="shared" ref="K35" si="10">K36</f>
        <v>0.26100001499087666</v>
      </c>
    </row>
    <row r="36" spans="1:11" ht="12.75" x14ac:dyDescent="0.2">
      <c r="A36" s="301">
        <v>2</v>
      </c>
      <c r="B36" s="302">
        <v>1</v>
      </c>
      <c r="C36" s="302">
        <v>1</v>
      </c>
      <c r="D36" s="302">
        <v>4</v>
      </c>
      <c r="E36" s="302" t="s">
        <v>181</v>
      </c>
      <c r="F36" s="305" t="s">
        <v>209</v>
      </c>
      <c r="G36" s="304"/>
      <c r="H36" s="304">
        <v>3140000</v>
      </c>
      <c r="I36" s="304"/>
      <c r="J36" s="318">
        <f t="shared" ref="J36" si="11">SUBTOTAL(9,G36:I36)</f>
        <v>3140000</v>
      </c>
      <c r="K36" s="284">
        <f t="shared" ref="K36:K41" si="12">IFERROR(J36/$J$18*100,"0.00")</f>
        <v>0.26100001499087666</v>
      </c>
    </row>
    <row r="37" spans="1:11" ht="12.75" x14ac:dyDescent="0.2">
      <c r="A37" s="297">
        <v>2</v>
      </c>
      <c r="B37" s="298">
        <v>1</v>
      </c>
      <c r="C37" s="298">
        <v>1</v>
      </c>
      <c r="D37" s="298">
        <v>5</v>
      </c>
      <c r="E37" s="298"/>
      <c r="F37" s="299" t="s">
        <v>210</v>
      </c>
      <c r="G37" s="300">
        <f>SUM(G38:G41)</f>
        <v>0</v>
      </c>
      <c r="H37" s="300">
        <f>SUM(H38:H41)</f>
        <v>3000000</v>
      </c>
      <c r="I37" s="300">
        <f>SUM(I38:I41)</f>
        <v>0</v>
      </c>
      <c r="J37" s="300">
        <f>SUM(J38:J41)</f>
        <v>3000000</v>
      </c>
      <c r="K37" s="43">
        <f t="shared" ref="K37" si="13">SUM(K38:K41)</f>
        <v>0.2493630716473344</v>
      </c>
    </row>
    <row r="38" spans="1:11" ht="12.75" x14ac:dyDescent="0.2">
      <c r="A38" s="301">
        <v>2</v>
      </c>
      <c r="B38" s="302">
        <v>1</v>
      </c>
      <c r="C38" s="302">
        <v>1</v>
      </c>
      <c r="D38" s="302">
        <v>5</v>
      </c>
      <c r="E38" s="302" t="s">
        <v>181</v>
      </c>
      <c r="F38" s="309" t="s">
        <v>210</v>
      </c>
      <c r="G38" s="304"/>
      <c r="H38" s="304"/>
      <c r="I38" s="304"/>
      <c r="J38" s="318">
        <f>SUBTOTAL(9,G38:I38)</f>
        <v>0</v>
      </c>
      <c r="K38" s="284">
        <f t="shared" si="12"/>
        <v>0</v>
      </c>
    </row>
    <row r="39" spans="1:11" ht="12.75" x14ac:dyDescent="0.2">
      <c r="A39" s="301">
        <v>2</v>
      </c>
      <c r="B39" s="302">
        <v>1</v>
      </c>
      <c r="C39" s="302">
        <v>1</v>
      </c>
      <c r="D39" s="302">
        <v>5</v>
      </c>
      <c r="E39" s="302" t="s">
        <v>182</v>
      </c>
      <c r="F39" s="305" t="s">
        <v>52</v>
      </c>
      <c r="G39" s="304"/>
      <c r="H39" s="304"/>
      <c r="I39" s="304"/>
      <c r="J39" s="318">
        <f t="shared" ref="J39:J41" si="14">SUBTOTAL(9,G39:I39)</f>
        <v>0</v>
      </c>
      <c r="K39" s="284">
        <f t="shared" si="12"/>
        <v>0</v>
      </c>
    </row>
    <row r="40" spans="1:11" ht="12.75" x14ac:dyDescent="0.2">
      <c r="A40" s="301">
        <v>2</v>
      </c>
      <c r="B40" s="302">
        <v>1</v>
      </c>
      <c r="C40" s="302">
        <v>1</v>
      </c>
      <c r="D40" s="302">
        <v>5</v>
      </c>
      <c r="E40" s="302" t="s">
        <v>183</v>
      </c>
      <c r="F40" s="305" t="s">
        <v>211</v>
      </c>
      <c r="G40" s="304"/>
      <c r="H40" s="304">
        <v>2000000</v>
      </c>
      <c r="I40" s="304"/>
      <c r="J40" s="318">
        <f t="shared" si="14"/>
        <v>2000000</v>
      </c>
      <c r="K40" s="284">
        <f t="shared" si="12"/>
        <v>0.1662420477648896</v>
      </c>
    </row>
    <row r="41" spans="1:11" ht="12.75" x14ac:dyDescent="0.2">
      <c r="A41" s="301">
        <v>2</v>
      </c>
      <c r="B41" s="302">
        <v>1</v>
      </c>
      <c r="C41" s="302">
        <v>1</v>
      </c>
      <c r="D41" s="302">
        <v>5</v>
      </c>
      <c r="E41" s="302" t="s">
        <v>184</v>
      </c>
      <c r="F41" s="305" t="s">
        <v>185</v>
      </c>
      <c r="G41" s="304"/>
      <c r="H41" s="304">
        <v>1000000</v>
      </c>
      <c r="I41" s="304"/>
      <c r="J41" s="318">
        <f t="shared" si="14"/>
        <v>1000000</v>
      </c>
      <c r="K41" s="284">
        <f t="shared" si="12"/>
        <v>8.31210238824448E-2</v>
      </c>
    </row>
    <row r="42" spans="1:11" ht="12.75" x14ac:dyDescent="0.2">
      <c r="A42" s="293">
        <v>2</v>
      </c>
      <c r="B42" s="294">
        <v>1</v>
      </c>
      <c r="C42" s="294">
        <v>2</v>
      </c>
      <c r="D42" s="294"/>
      <c r="E42" s="294"/>
      <c r="F42" s="295" t="s">
        <v>8</v>
      </c>
      <c r="G42" s="296">
        <f>+G43+G45</f>
        <v>0</v>
      </c>
      <c r="H42" s="296">
        <f>+H43+H45</f>
        <v>23913064</v>
      </c>
      <c r="I42" s="296">
        <f>+I43+I45</f>
        <v>0</v>
      </c>
      <c r="J42" s="296">
        <f>+J43+J45</f>
        <v>23913064</v>
      </c>
      <c r="K42" s="296">
        <f t="shared" ref="K42" si="15">+K43+K45</f>
        <v>1.9876783638464308</v>
      </c>
    </row>
    <row r="43" spans="1:11" ht="12.75" x14ac:dyDescent="0.2">
      <c r="A43" s="297">
        <v>2</v>
      </c>
      <c r="B43" s="298">
        <v>1</v>
      </c>
      <c r="C43" s="298">
        <v>2</v>
      </c>
      <c r="D43" s="298">
        <v>1</v>
      </c>
      <c r="E43" s="298"/>
      <c r="F43" s="299" t="s">
        <v>53</v>
      </c>
      <c r="G43" s="300">
        <f>G44</f>
        <v>0</v>
      </c>
      <c r="H43" s="300">
        <f>H44</f>
        <v>0</v>
      </c>
      <c r="I43" s="300">
        <f>I44</f>
        <v>0</v>
      </c>
      <c r="J43" s="300">
        <f t="shared" ref="J43:K43" si="16">J44</f>
        <v>0</v>
      </c>
      <c r="K43" s="43">
        <f t="shared" si="16"/>
        <v>0</v>
      </c>
    </row>
    <row r="44" spans="1:11" ht="12.75" x14ac:dyDescent="0.2">
      <c r="A44" s="301">
        <v>2</v>
      </c>
      <c r="B44" s="302">
        <v>1</v>
      </c>
      <c r="C44" s="302">
        <v>2</v>
      </c>
      <c r="D44" s="302">
        <v>1</v>
      </c>
      <c r="E44" s="302" t="s">
        <v>181</v>
      </c>
      <c r="F44" s="305" t="s">
        <v>53</v>
      </c>
      <c r="G44" s="304"/>
      <c r="H44" s="17"/>
      <c r="I44" s="17"/>
      <c r="J44" s="281">
        <f>SUBTOTAL(9,G44:I44)</f>
        <v>0</v>
      </c>
      <c r="K44" s="284">
        <f t="shared" ref="K44" si="17">IFERROR(J44/$J$18*100,"0.00")</f>
        <v>0</v>
      </c>
    </row>
    <row r="45" spans="1:11" ht="12.75" x14ac:dyDescent="0.2">
      <c r="A45" s="297">
        <v>2</v>
      </c>
      <c r="B45" s="298">
        <v>1</v>
      </c>
      <c r="C45" s="298">
        <v>2</v>
      </c>
      <c r="D45" s="298">
        <v>2</v>
      </c>
      <c r="E45" s="298"/>
      <c r="F45" s="299" t="s">
        <v>54</v>
      </c>
      <c r="G45" s="300">
        <f>SUM(G46:G53)</f>
        <v>0</v>
      </c>
      <c r="H45" s="300">
        <f>SUM(H46:H53)</f>
        <v>23913064</v>
      </c>
      <c r="I45" s="300">
        <f>SUM(I46:I53)</f>
        <v>0</v>
      </c>
      <c r="J45" s="300">
        <f>SUM(J46:J53)</f>
        <v>23913064</v>
      </c>
      <c r="K45" s="43">
        <f t="shared" ref="K45" si="18">SUM(K46:K53)</f>
        <v>1.9876783638464308</v>
      </c>
    </row>
    <row r="46" spans="1:11" ht="22.5" x14ac:dyDescent="0.2">
      <c r="A46" s="301">
        <v>2</v>
      </c>
      <c r="B46" s="302">
        <v>1</v>
      </c>
      <c r="C46" s="302">
        <v>2</v>
      </c>
      <c r="D46" s="302">
        <v>2</v>
      </c>
      <c r="E46" s="302" t="s">
        <v>183</v>
      </c>
      <c r="F46" s="305" t="s">
        <v>55</v>
      </c>
      <c r="G46" s="304"/>
      <c r="H46" s="304"/>
      <c r="I46" s="304"/>
      <c r="J46" s="318">
        <f t="shared" ref="J46:J53" si="19">SUBTOTAL(9,G46:I46)</f>
        <v>0</v>
      </c>
      <c r="K46" s="284">
        <f t="shared" ref="K46:K52" si="20">IFERROR(J46/$J$18*100,"0.00")</f>
        <v>0</v>
      </c>
    </row>
    <row r="47" spans="1:11" ht="12.75" x14ac:dyDescent="0.2">
      <c r="A47" s="301">
        <v>2</v>
      </c>
      <c r="B47" s="302">
        <v>1</v>
      </c>
      <c r="C47" s="302">
        <v>2</v>
      </c>
      <c r="D47" s="302">
        <v>2</v>
      </c>
      <c r="E47" s="302" t="s">
        <v>184</v>
      </c>
      <c r="F47" s="305" t="s">
        <v>56</v>
      </c>
      <c r="G47" s="304"/>
      <c r="H47" s="304"/>
      <c r="I47" s="304"/>
      <c r="J47" s="318">
        <f t="shared" si="19"/>
        <v>0</v>
      </c>
      <c r="K47" s="284">
        <f>IFERROR(J47/$J$18*100,"0.00")</f>
        <v>0</v>
      </c>
    </row>
    <row r="48" spans="1:11" ht="12.75" x14ac:dyDescent="0.2">
      <c r="A48" s="301">
        <v>2</v>
      </c>
      <c r="B48" s="302">
        <v>1</v>
      </c>
      <c r="C48" s="302">
        <v>2</v>
      </c>
      <c r="D48" s="302">
        <v>2</v>
      </c>
      <c r="E48" s="302" t="s">
        <v>187</v>
      </c>
      <c r="F48" s="305" t="s">
        <v>57</v>
      </c>
      <c r="G48" s="304"/>
      <c r="H48" s="304">
        <v>1260000</v>
      </c>
      <c r="I48" s="304"/>
      <c r="J48" s="318">
        <f t="shared" si="19"/>
        <v>1260000</v>
      </c>
      <c r="K48" s="284">
        <f>IFERROR(J48/$J$18*100,"0.00")</f>
        <v>0.10473249009188045</v>
      </c>
    </row>
    <row r="49" spans="1:11" ht="12.75" x14ac:dyDescent="0.2">
      <c r="A49" s="301">
        <v>2</v>
      </c>
      <c r="B49" s="302">
        <v>1</v>
      </c>
      <c r="C49" s="302">
        <v>2</v>
      </c>
      <c r="D49" s="302">
        <v>2</v>
      </c>
      <c r="E49" s="302" t="s">
        <v>206</v>
      </c>
      <c r="F49" s="305" t="s">
        <v>949</v>
      </c>
      <c r="G49" s="304"/>
      <c r="H49" s="304">
        <v>22653064</v>
      </c>
      <c r="I49" s="304"/>
      <c r="J49" s="318">
        <f t="shared" si="19"/>
        <v>22653064</v>
      </c>
      <c r="K49" s="284">
        <f t="shared" si="20"/>
        <v>1.8829458737545504</v>
      </c>
    </row>
    <row r="50" spans="1:11" ht="12.75" x14ac:dyDescent="0.2">
      <c r="A50" s="301">
        <v>2</v>
      </c>
      <c r="B50" s="302">
        <v>1</v>
      </c>
      <c r="C50" s="302">
        <v>2</v>
      </c>
      <c r="D50" s="302">
        <v>2</v>
      </c>
      <c r="E50" s="302" t="s">
        <v>208</v>
      </c>
      <c r="F50" s="305" t="s">
        <v>58</v>
      </c>
      <c r="G50" s="304"/>
      <c r="H50" s="304"/>
      <c r="I50" s="304"/>
      <c r="J50" s="318">
        <f t="shared" si="19"/>
        <v>0</v>
      </c>
      <c r="K50" s="284">
        <f t="shared" si="20"/>
        <v>0</v>
      </c>
    </row>
    <row r="51" spans="1:11" ht="12.75" x14ac:dyDescent="0.2">
      <c r="A51" s="301">
        <v>2</v>
      </c>
      <c r="B51" s="302">
        <v>1</v>
      </c>
      <c r="C51" s="302">
        <v>2</v>
      </c>
      <c r="D51" s="302">
        <v>2</v>
      </c>
      <c r="E51" s="302" t="s">
        <v>212</v>
      </c>
      <c r="F51" s="305" t="s">
        <v>59</v>
      </c>
      <c r="G51" s="304"/>
      <c r="H51" s="304"/>
      <c r="I51" s="304"/>
      <c r="J51" s="318">
        <f t="shared" si="19"/>
        <v>0</v>
      </c>
      <c r="K51" s="284">
        <f t="shared" si="20"/>
        <v>0</v>
      </c>
    </row>
    <row r="52" spans="1:11" ht="12.75" x14ac:dyDescent="0.2">
      <c r="A52" s="301">
        <v>2</v>
      </c>
      <c r="B52" s="302">
        <v>1</v>
      </c>
      <c r="C52" s="302">
        <v>2</v>
      </c>
      <c r="D52" s="302">
        <v>2</v>
      </c>
      <c r="E52" s="302" t="s">
        <v>213</v>
      </c>
      <c r="F52" s="305" t="s">
        <v>60</v>
      </c>
      <c r="G52" s="304"/>
      <c r="H52" s="304"/>
      <c r="I52" s="304"/>
      <c r="J52" s="318">
        <f t="shared" si="19"/>
        <v>0</v>
      </c>
      <c r="K52" s="284">
        <f t="shared" si="20"/>
        <v>0</v>
      </c>
    </row>
    <row r="53" spans="1:11" ht="12.75" x14ac:dyDescent="0.2">
      <c r="A53" s="301">
        <v>2</v>
      </c>
      <c r="B53" s="302">
        <v>1</v>
      </c>
      <c r="C53" s="302">
        <v>2</v>
      </c>
      <c r="D53" s="302">
        <v>2</v>
      </c>
      <c r="E53" s="302" t="s">
        <v>214</v>
      </c>
      <c r="F53" s="305" t="s">
        <v>950</v>
      </c>
      <c r="G53" s="304"/>
      <c r="H53" s="304"/>
      <c r="I53" s="304"/>
      <c r="J53" s="318">
        <f t="shared" si="19"/>
        <v>0</v>
      </c>
      <c r="K53" s="284">
        <f>IFERROR(J53/$J$18*100,"0.00")</f>
        <v>0</v>
      </c>
    </row>
    <row r="54" spans="1:11" ht="12.75" x14ac:dyDescent="0.2">
      <c r="A54" s="293">
        <v>2</v>
      </c>
      <c r="B54" s="294">
        <v>1</v>
      </c>
      <c r="C54" s="294">
        <v>3</v>
      </c>
      <c r="D54" s="294"/>
      <c r="E54" s="294"/>
      <c r="F54" s="295" t="s">
        <v>22</v>
      </c>
      <c r="G54" s="296">
        <f>+G55</f>
        <v>0</v>
      </c>
      <c r="H54" s="296">
        <f>+H55</f>
        <v>0</v>
      </c>
      <c r="I54" s="296">
        <f>+I55</f>
        <v>0</v>
      </c>
      <c r="J54" s="296">
        <f>+J55</f>
        <v>0</v>
      </c>
      <c r="K54" s="296">
        <f t="shared" ref="K54" si="21">+K55</f>
        <v>0</v>
      </c>
    </row>
    <row r="55" spans="1:11" ht="12.75" x14ac:dyDescent="0.2">
      <c r="A55" s="297">
        <v>2</v>
      </c>
      <c r="B55" s="298">
        <v>1</v>
      </c>
      <c r="C55" s="298">
        <v>3</v>
      </c>
      <c r="D55" s="298">
        <v>2</v>
      </c>
      <c r="E55" s="298"/>
      <c r="F55" s="310" t="s">
        <v>61</v>
      </c>
      <c r="G55" s="300">
        <f>SUM(G56:G57)</f>
        <v>0</v>
      </c>
      <c r="H55" s="300">
        <f>SUM(H56:H57)</f>
        <v>0</v>
      </c>
      <c r="I55" s="300">
        <f>SUM(I56:I57)</f>
        <v>0</v>
      </c>
      <c r="J55" s="300">
        <f t="shared" ref="J55" si="22">SUM(J56:J57)</f>
        <v>0</v>
      </c>
      <c r="K55" s="43">
        <f>SUM(K56:K57)</f>
        <v>0</v>
      </c>
    </row>
    <row r="56" spans="1:11" ht="12.75" x14ac:dyDescent="0.2">
      <c r="A56" s="301">
        <v>2</v>
      </c>
      <c r="B56" s="302">
        <v>1</v>
      </c>
      <c r="C56" s="302">
        <v>3</v>
      </c>
      <c r="D56" s="302">
        <v>2</v>
      </c>
      <c r="E56" s="302" t="s">
        <v>181</v>
      </c>
      <c r="F56" s="305" t="s">
        <v>62</v>
      </c>
      <c r="G56" s="304"/>
      <c r="H56" s="17"/>
      <c r="I56" s="17"/>
      <c r="J56" s="281">
        <f>SUBTOTAL(9,G56:I56)</f>
        <v>0</v>
      </c>
      <c r="K56" s="284">
        <f>IFERROR(J56/$J$18*100,"0.00")</f>
        <v>0</v>
      </c>
    </row>
    <row r="57" spans="1:11" ht="12.75" x14ac:dyDescent="0.2">
      <c r="A57" s="301">
        <v>2</v>
      </c>
      <c r="B57" s="302">
        <v>1</v>
      </c>
      <c r="C57" s="302">
        <v>3</v>
      </c>
      <c r="D57" s="302">
        <v>2</v>
      </c>
      <c r="E57" s="302" t="s">
        <v>182</v>
      </c>
      <c r="F57" s="305" t="s">
        <v>63</v>
      </c>
      <c r="G57" s="304"/>
      <c r="H57" s="17"/>
      <c r="I57" s="17"/>
      <c r="J57" s="281">
        <f>SUBTOTAL(9,G57:I57)</f>
        <v>0</v>
      </c>
      <c r="K57" s="284">
        <f>IFERROR(J57/$J$18*100,"0.00")</f>
        <v>0</v>
      </c>
    </row>
    <row r="58" spans="1:11" ht="12.75" x14ac:dyDescent="0.2">
      <c r="A58" s="293">
        <v>2</v>
      </c>
      <c r="B58" s="294">
        <v>1</v>
      </c>
      <c r="C58" s="294">
        <v>5</v>
      </c>
      <c r="D58" s="294"/>
      <c r="E58" s="294"/>
      <c r="F58" s="295" t="s">
        <v>215</v>
      </c>
      <c r="G58" s="296">
        <f>G59+G61+G63+G65</f>
        <v>0</v>
      </c>
      <c r="H58" s="296">
        <f>H59+H61+H63+H65</f>
        <v>2592000</v>
      </c>
      <c r="I58" s="296">
        <f>I59+I61+I63+I65</f>
        <v>0</v>
      </c>
      <c r="J58" s="296">
        <f>J59+J61+J63+J65</f>
        <v>2592000</v>
      </c>
      <c r="K58" s="296">
        <f t="shared" ref="K58" si="23">K59+K61+K63+K65</f>
        <v>0.21544969390329693</v>
      </c>
    </row>
    <row r="59" spans="1:11" ht="12.75" x14ac:dyDescent="0.2">
      <c r="A59" s="297">
        <v>2</v>
      </c>
      <c r="B59" s="298">
        <v>1</v>
      </c>
      <c r="C59" s="298">
        <v>5</v>
      </c>
      <c r="D59" s="298">
        <v>1</v>
      </c>
      <c r="E59" s="298"/>
      <c r="F59" s="299" t="s">
        <v>64</v>
      </c>
      <c r="G59" s="300">
        <f>G60</f>
        <v>0</v>
      </c>
      <c r="H59" s="300">
        <f>H60</f>
        <v>1200000</v>
      </c>
      <c r="I59" s="300">
        <f>I60</f>
        <v>0</v>
      </c>
      <c r="J59" s="300">
        <f>J60</f>
        <v>1200000</v>
      </c>
      <c r="K59" s="43">
        <f t="shared" ref="K59" si="24">K60</f>
        <v>9.974522865893376E-2</v>
      </c>
    </row>
    <row r="60" spans="1:11" ht="12.75" x14ac:dyDescent="0.2">
      <c r="A60" s="301">
        <v>2</v>
      </c>
      <c r="B60" s="302">
        <v>1</v>
      </c>
      <c r="C60" s="302">
        <v>5</v>
      </c>
      <c r="D60" s="302">
        <v>1</v>
      </c>
      <c r="E60" s="302" t="s">
        <v>181</v>
      </c>
      <c r="F60" s="305" t="s">
        <v>64</v>
      </c>
      <c r="G60" s="304"/>
      <c r="H60" s="17">
        <v>1200000</v>
      </c>
      <c r="I60" s="17"/>
      <c r="J60" s="281">
        <f>SUBTOTAL(9,G60:I60)</f>
        <v>1200000</v>
      </c>
      <c r="K60" s="284">
        <f>IFERROR(J60/$J$18*100,"0.00")</f>
        <v>9.974522865893376E-2</v>
      </c>
    </row>
    <row r="61" spans="1:11" ht="12.75" x14ac:dyDescent="0.2">
      <c r="A61" s="297">
        <v>2</v>
      </c>
      <c r="B61" s="298">
        <v>1</v>
      </c>
      <c r="C61" s="298">
        <v>5</v>
      </c>
      <c r="D61" s="298">
        <v>2</v>
      </c>
      <c r="E61" s="298"/>
      <c r="F61" s="310" t="s">
        <v>65</v>
      </c>
      <c r="G61" s="300">
        <f>G62</f>
        <v>0</v>
      </c>
      <c r="H61" s="20">
        <f>H62</f>
        <v>1200000</v>
      </c>
      <c r="I61" s="20">
        <f>I62</f>
        <v>0</v>
      </c>
      <c r="J61" s="20">
        <f>J62</f>
        <v>1200000</v>
      </c>
      <c r="K61" s="43">
        <f>K62</f>
        <v>9.974522865893376E-2</v>
      </c>
    </row>
    <row r="62" spans="1:11" ht="12.75" x14ac:dyDescent="0.2">
      <c r="A62" s="301">
        <v>2</v>
      </c>
      <c r="B62" s="302">
        <v>1</v>
      </c>
      <c r="C62" s="302">
        <v>5</v>
      </c>
      <c r="D62" s="302">
        <v>2</v>
      </c>
      <c r="E62" s="302" t="s">
        <v>181</v>
      </c>
      <c r="F62" s="305" t="s">
        <v>65</v>
      </c>
      <c r="G62" s="304"/>
      <c r="H62" s="17">
        <v>1200000</v>
      </c>
      <c r="I62" s="17"/>
      <c r="J62" s="281">
        <f>SUBTOTAL(9,G62:I62)</f>
        <v>1200000</v>
      </c>
      <c r="K62" s="284">
        <f>IFERROR(J62/$J$18*100,"0.00")</f>
        <v>9.974522865893376E-2</v>
      </c>
    </row>
    <row r="63" spans="1:11" ht="12.75" x14ac:dyDescent="0.2">
      <c r="A63" s="297">
        <v>2</v>
      </c>
      <c r="B63" s="298">
        <v>1</v>
      </c>
      <c r="C63" s="298">
        <v>5</v>
      </c>
      <c r="D63" s="298">
        <v>3</v>
      </c>
      <c r="E63" s="298"/>
      <c r="F63" s="310" t="s">
        <v>66</v>
      </c>
      <c r="G63" s="300">
        <f>G64</f>
        <v>0</v>
      </c>
      <c r="H63" s="300">
        <f>H64</f>
        <v>192000</v>
      </c>
      <c r="I63" s="300">
        <f>I64</f>
        <v>0</v>
      </c>
      <c r="J63" s="300">
        <f>J64</f>
        <v>192000</v>
      </c>
      <c r="K63" s="43">
        <f t="shared" ref="K63" si="25">K64</f>
        <v>1.5959236585429401E-2</v>
      </c>
    </row>
    <row r="64" spans="1:11" ht="12.75" x14ac:dyDescent="0.2">
      <c r="A64" s="301">
        <v>2</v>
      </c>
      <c r="B64" s="302">
        <v>1</v>
      </c>
      <c r="C64" s="302">
        <v>5</v>
      </c>
      <c r="D64" s="302">
        <v>3</v>
      </c>
      <c r="E64" s="302" t="s">
        <v>181</v>
      </c>
      <c r="F64" s="305" t="s">
        <v>66</v>
      </c>
      <c r="G64" s="304"/>
      <c r="H64" s="304">
        <v>192000</v>
      </c>
      <c r="I64" s="304"/>
      <c r="J64" s="318">
        <f>SUBTOTAL(9,G64:I64)</f>
        <v>192000</v>
      </c>
      <c r="K64" s="283">
        <f>IFERROR(J64/$J$18*100,"0.00")</f>
        <v>1.5959236585429401E-2</v>
      </c>
    </row>
    <row r="65" spans="1:11" ht="12.75" x14ac:dyDescent="0.2">
      <c r="A65" s="297">
        <v>2</v>
      </c>
      <c r="B65" s="298">
        <v>1</v>
      </c>
      <c r="C65" s="298">
        <v>5</v>
      </c>
      <c r="D65" s="298">
        <v>4</v>
      </c>
      <c r="E65" s="298"/>
      <c r="F65" s="310" t="s">
        <v>67</v>
      </c>
      <c r="G65" s="300">
        <f>G66</f>
        <v>0</v>
      </c>
      <c r="H65" s="300">
        <f>H66</f>
        <v>0</v>
      </c>
      <c r="I65" s="300">
        <f>I66</f>
        <v>0</v>
      </c>
      <c r="J65" s="300">
        <f>J66</f>
        <v>0</v>
      </c>
      <c r="K65" s="43">
        <f t="shared" ref="K65" si="26">K66</f>
        <v>0</v>
      </c>
    </row>
    <row r="66" spans="1:11" ht="12.75" x14ac:dyDescent="0.2">
      <c r="A66" s="301">
        <v>2</v>
      </c>
      <c r="B66" s="302">
        <v>1</v>
      </c>
      <c r="C66" s="302">
        <v>5</v>
      </c>
      <c r="D66" s="302">
        <v>4</v>
      </c>
      <c r="E66" s="302" t="s">
        <v>181</v>
      </c>
      <c r="F66" s="305" t="s">
        <v>67</v>
      </c>
      <c r="G66" s="304"/>
      <c r="H66" s="17"/>
      <c r="I66" s="17"/>
      <c r="J66" s="281">
        <f>SUBTOTAL(9,G66:I66)</f>
        <v>0</v>
      </c>
      <c r="K66" s="283">
        <f t="shared" ref="K66:K128" si="27">IFERROR(J66/$J$18*100,"0.00")</f>
        <v>0</v>
      </c>
    </row>
    <row r="67" spans="1:11" ht="12.75" x14ac:dyDescent="0.2">
      <c r="A67" s="289">
        <v>2</v>
      </c>
      <c r="B67" s="290">
        <v>2</v>
      </c>
      <c r="C67" s="290"/>
      <c r="D67" s="290"/>
      <c r="E67" s="290"/>
      <c r="F67" s="291" t="s">
        <v>216</v>
      </c>
      <c r="G67" s="292">
        <f>+G68+G82+G87+G92+G99+G116+G125+G143</f>
        <v>5520000</v>
      </c>
      <c r="H67" s="292">
        <f t="shared" ref="H67:I67" si="28">+H68+H82+H87+H92+H99+H116+H125+H143</f>
        <v>83350000</v>
      </c>
      <c r="I67" s="292">
        <f t="shared" si="28"/>
        <v>0</v>
      </c>
      <c r="J67" s="292">
        <f>+J68+J82+J87+J92+J99+J116+J125+J143</f>
        <v>93870000</v>
      </c>
      <c r="K67" s="292">
        <f t="shared" ref="K67" si="29">+K68+K82+K87+K92+K99+K116+K125+K143</f>
        <v>5.7245449147839729</v>
      </c>
    </row>
    <row r="68" spans="1:11" ht="12.75" x14ac:dyDescent="0.2">
      <c r="A68" s="293">
        <v>2</v>
      </c>
      <c r="B68" s="294">
        <v>2</v>
      </c>
      <c r="C68" s="294">
        <v>1</v>
      </c>
      <c r="D68" s="294"/>
      <c r="E68" s="294"/>
      <c r="F68" s="295" t="s">
        <v>9</v>
      </c>
      <c r="G68" s="296">
        <f>+G69+G71+G73+G75+G78+G80</f>
        <v>3500000</v>
      </c>
      <c r="H68" s="296">
        <f>+H69+H71+H73+H75+H78+H80</f>
        <v>3420000</v>
      </c>
      <c r="I68" s="296">
        <f>+I69+I71+I73+I75+I78+I80</f>
        <v>0</v>
      </c>
      <c r="J68" s="296">
        <f>+J69+J71+J73+J75+J78+J80</f>
        <v>6920000</v>
      </c>
      <c r="K68" s="296">
        <f t="shared" ref="K68" si="30">+K69+K71+K73+K75+K78+K80</f>
        <v>0.57519748526651804</v>
      </c>
    </row>
    <row r="69" spans="1:11" ht="12.75" x14ac:dyDescent="0.2">
      <c r="A69" s="297">
        <v>2</v>
      </c>
      <c r="B69" s="298">
        <v>2</v>
      </c>
      <c r="C69" s="298">
        <v>1</v>
      </c>
      <c r="D69" s="298">
        <v>2</v>
      </c>
      <c r="E69" s="298"/>
      <c r="F69" s="299" t="s">
        <v>68</v>
      </c>
      <c r="G69" s="300">
        <f>G70</f>
        <v>0</v>
      </c>
      <c r="H69" s="300">
        <f>H70</f>
        <v>0</v>
      </c>
      <c r="I69" s="300">
        <f>I70</f>
        <v>0</v>
      </c>
      <c r="J69" s="300">
        <f>J70</f>
        <v>0</v>
      </c>
      <c r="K69" s="43">
        <f t="shared" ref="K69" si="31">K70</f>
        <v>0</v>
      </c>
    </row>
    <row r="70" spans="1:11" ht="12.75" x14ac:dyDescent="0.2">
      <c r="A70" s="301">
        <v>2</v>
      </c>
      <c r="B70" s="302">
        <v>2</v>
      </c>
      <c r="C70" s="302">
        <v>1</v>
      </c>
      <c r="D70" s="302">
        <v>2</v>
      </c>
      <c r="E70" s="302" t="s">
        <v>181</v>
      </c>
      <c r="F70" s="305" t="s">
        <v>68</v>
      </c>
      <c r="G70" s="304"/>
      <c r="H70" s="304"/>
      <c r="I70" s="304"/>
      <c r="J70" s="318">
        <f>SUBTOTAL(9,G70:I70)</f>
        <v>0</v>
      </c>
      <c r="K70" s="283">
        <f t="shared" si="27"/>
        <v>0</v>
      </c>
    </row>
    <row r="71" spans="1:11" ht="12.75" x14ac:dyDescent="0.2">
      <c r="A71" s="297">
        <v>2</v>
      </c>
      <c r="B71" s="298">
        <v>2</v>
      </c>
      <c r="C71" s="298">
        <v>1</v>
      </c>
      <c r="D71" s="298">
        <v>3</v>
      </c>
      <c r="E71" s="298"/>
      <c r="F71" s="299" t="s">
        <v>69</v>
      </c>
      <c r="G71" s="300">
        <f>G72</f>
        <v>2600000</v>
      </c>
      <c r="H71" s="300">
        <f>H72</f>
        <v>0</v>
      </c>
      <c r="I71" s="300">
        <f>I72</f>
        <v>0</v>
      </c>
      <c r="J71" s="300">
        <f>J72</f>
        <v>2600000</v>
      </c>
      <c r="K71" s="43">
        <f t="shared" ref="K71" si="32">K72</f>
        <v>0.21611466209435648</v>
      </c>
    </row>
    <row r="72" spans="1:11" ht="12.75" x14ac:dyDescent="0.2">
      <c r="A72" s="301">
        <v>2</v>
      </c>
      <c r="B72" s="302">
        <v>2</v>
      </c>
      <c r="C72" s="302">
        <v>1</v>
      </c>
      <c r="D72" s="302">
        <v>3</v>
      </c>
      <c r="E72" s="302" t="s">
        <v>181</v>
      </c>
      <c r="F72" s="305" t="s">
        <v>69</v>
      </c>
      <c r="G72" s="304">
        <v>2600000</v>
      </c>
      <c r="H72" s="17"/>
      <c r="I72" s="17"/>
      <c r="J72" s="281">
        <f>SUBTOTAL(9,G72:I72)</f>
        <v>2600000</v>
      </c>
      <c r="K72" s="283">
        <f t="shared" si="27"/>
        <v>0.21611466209435648</v>
      </c>
    </row>
    <row r="73" spans="1:11" ht="12.75" x14ac:dyDescent="0.2">
      <c r="A73" s="297">
        <v>2</v>
      </c>
      <c r="B73" s="298">
        <v>2</v>
      </c>
      <c r="C73" s="298">
        <v>1</v>
      </c>
      <c r="D73" s="298">
        <v>5</v>
      </c>
      <c r="E73" s="298"/>
      <c r="F73" s="299" t="s">
        <v>70</v>
      </c>
      <c r="G73" s="300">
        <f>G74</f>
        <v>0</v>
      </c>
      <c r="H73" s="300">
        <f>H74</f>
        <v>0</v>
      </c>
      <c r="I73" s="300">
        <f>I74</f>
        <v>0</v>
      </c>
      <c r="J73" s="300">
        <f>J74</f>
        <v>0</v>
      </c>
      <c r="K73" s="43">
        <f t="shared" ref="K73" si="33">K74</f>
        <v>0</v>
      </c>
    </row>
    <row r="74" spans="1:11" ht="12.75" x14ac:dyDescent="0.2">
      <c r="A74" s="301">
        <v>2</v>
      </c>
      <c r="B74" s="302">
        <v>2</v>
      </c>
      <c r="C74" s="302">
        <v>1</v>
      </c>
      <c r="D74" s="302">
        <v>5</v>
      </c>
      <c r="E74" s="302" t="s">
        <v>181</v>
      </c>
      <c r="F74" s="305" t="s">
        <v>70</v>
      </c>
      <c r="G74" s="304"/>
      <c r="H74" s="17"/>
      <c r="I74" s="17"/>
      <c r="J74" s="281">
        <f>SUBTOTAL(9,G74:I74)</f>
        <v>0</v>
      </c>
      <c r="K74" s="283">
        <f t="shared" si="27"/>
        <v>0</v>
      </c>
    </row>
    <row r="75" spans="1:11" ht="12.75" x14ac:dyDescent="0.2">
      <c r="A75" s="297">
        <v>2</v>
      </c>
      <c r="B75" s="298">
        <v>2</v>
      </c>
      <c r="C75" s="298">
        <v>1</v>
      </c>
      <c r="D75" s="298">
        <v>6</v>
      </c>
      <c r="E75" s="298"/>
      <c r="F75" s="299" t="s">
        <v>10</v>
      </c>
      <c r="G75" s="300">
        <f>G76+G77</f>
        <v>0</v>
      </c>
      <c r="H75" s="300">
        <f>H76+H77</f>
        <v>0</v>
      </c>
      <c r="I75" s="300">
        <f>I76+I77</f>
        <v>0</v>
      </c>
      <c r="J75" s="300">
        <f>J76+J77</f>
        <v>0</v>
      </c>
      <c r="K75" s="43">
        <f t="shared" ref="K75" si="34">K76+K77</f>
        <v>0</v>
      </c>
    </row>
    <row r="76" spans="1:11" ht="12.75" x14ac:dyDescent="0.2">
      <c r="A76" s="301">
        <v>2</v>
      </c>
      <c r="B76" s="302">
        <v>2</v>
      </c>
      <c r="C76" s="302">
        <v>1</v>
      </c>
      <c r="D76" s="302">
        <v>6</v>
      </c>
      <c r="E76" s="302" t="s">
        <v>181</v>
      </c>
      <c r="F76" s="305" t="s">
        <v>71</v>
      </c>
      <c r="G76" s="311"/>
      <c r="H76" s="17"/>
      <c r="I76" s="17"/>
      <c r="J76" s="281">
        <f>SUBTOTAL(9,G76:I76)</f>
        <v>0</v>
      </c>
      <c r="K76" s="283">
        <f t="shared" si="27"/>
        <v>0</v>
      </c>
    </row>
    <row r="77" spans="1:11" ht="12.75" x14ac:dyDescent="0.2">
      <c r="A77" s="301">
        <v>2</v>
      </c>
      <c r="B77" s="302">
        <v>2</v>
      </c>
      <c r="C77" s="302">
        <v>1</v>
      </c>
      <c r="D77" s="302">
        <v>6</v>
      </c>
      <c r="E77" s="302" t="s">
        <v>182</v>
      </c>
      <c r="F77" s="305" t="s">
        <v>72</v>
      </c>
      <c r="G77" s="311"/>
      <c r="H77" s="17"/>
      <c r="I77" s="17"/>
      <c r="J77" s="281">
        <f>SUBTOTAL(9,G77:I77)</f>
        <v>0</v>
      </c>
      <c r="K77" s="283">
        <f t="shared" si="27"/>
        <v>0</v>
      </c>
    </row>
    <row r="78" spans="1:11" ht="12.75" x14ac:dyDescent="0.2">
      <c r="A78" s="297">
        <v>2</v>
      </c>
      <c r="B78" s="298">
        <v>2</v>
      </c>
      <c r="C78" s="298">
        <v>1</v>
      </c>
      <c r="D78" s="298">
        <v>7</v>
      </c>
      <c r="E78" s="298"/>
      <c r="F78" s="299" t="s">
        <v>11</v>
      </c>
      <c r="G78" s="300">
        <f>G79</f>
        <v>720000</v>
      </c>
      <c r="H78" s="300">
        <f>H79</f>
        <v>0</v>
      </c>
      <c r="I78" s="300">
        <f>I79</f>
        <v>0</v>
      </c>
      <c r="J78" s="300">
        <f>J79</f>
        <v>720000</v>
      </c>
      <c r="K78" s="43">
        <f t="shared" ref="K78" si="35">K79</f>
        <v>5.984713719536025E-2</v>
      </c>
    </row>
    <row r="79" spans="1:11" ht="12.75" x14ac:dyDescent="0.2">
      <c r="A79" s="301">
        <v>2</v>
      </c>
      <c r="B79" s="302">
        <v>2</v>
      </c>
      <c r="C79" s="302">
        <v>1</v>
      </c>
      <c r="D79" s="302">
        <v>7</v>
      </c>
      <c r="E79" s="302" t="s">
        <v>181</v>
      </c>
      <c r="F79" s="305" t="s">
        <v>11</v>
      </c>
      <c r="G79" s="304">
        <v>720000</v>
      </c>
      <c r="H79" s="282"/>
      <c r="I79" s="282"/>
      <c r="J79" s="282">
        <f>SUBTOTAL(9,G79:I79)</f>
        <v>720000</v>
      </c>
      <c r="K79" s="283">
        <f t="shared" si="27"/>
        <v>5.984713719536025E-2</v>
      </c>
    </row>
    <row r="80" spans="1:11" ht="12.75" x14ac:dyDescent="0.2">
      <c r="A80" s="297">
        <v>2</v>
      </c>
      <c r="B80" s="298">
        <v>2</v>
      </c>
      <c r="C80" s="298">
        <v>1</v>
      </c>
      <c r="D80" s="298">
        <v>8</v>
      </c>
      <c r="E80" s="298"/>
      <c r="F80" s="299" t="s">
        <v>73</v>
      </c>
      <c r="G80" s="300">
        <f>G81</f>
        <v>180000</v>
      </c>
      <c r="H80" s="300">
        <f>H81</f>
        <v>3420000</v>
      </c>
      <c r="I80" s="300">
        <f>I81</f>
        <v>0</v>
      </c>
      <c r="J80" s="300">
        <f>J81</f>
        <v>3600000</v>
      </c>
      <c r="K80" s="43">
        <f t="shared" ref="K80" si="36">K81</f>
        <v>0.29923568597680128</v>
      </c>
    </row>
    <row r="81" spans="1:11" ht="12.75" x14ac:dyDescent="0.2">
      <c r="A81" s="301">
        <v>2</v>
      </c>
      <c r="B81" s="302">
        <v>2</v>
      </c>
      <c r="C81" s="302">
        <v>1</v>
      </c>
      <c r="D81" s="302">
        <v>8</v>
      </c>
      <c r="E81" s="302" t="s">
        <v>181</v>
      </c>
      <c r="F81" s="305" t="s">
        <v>73</v>
      </c>
      <c r="G81" s="338">
        <v>180000</v>
      </c>
      <c r="H81" s="339">
        <v>3420000</v>
      </c>
      <c r="I81" s="339"/>
      <c r="J81" s="329">
        <f>SUBTOTAL(9,G81:I81)</f>
        <v>3600000</v>
      </c>
      <c r="K81" s="283">
        <f t="shared" si="27"/>
        <v>0.29923568597680128</v>
      </c>
    </row>
    <row r="82" spans="1:11" ht="12.75" x14ac:dyDescent="0.2">
      <c r="A82" s="293">
        <v>2</v>
      </c>
      <c r="B82" s="294">
        <v>2</v>
      </c>
      <c r="C82" s="294">
        <v>2</v>
      </c>
      <c r="D82" s="294"/>
      <c r="E82" s="294"/>
      <c r="F82" s="295" t="s">
        <v>217</v>
      </c>
      <c r="G82" s="296">
        <f>+G83+G85</f>
        <v>2020000</v>
      </c>
      <c r="H82" s="296">
        <f>+H83+H85</f>
        <v>980000</v>
      </c>
      <c r="I82" s="296">
        <f>+I83+I85</f>
        <v>0</v>
      </c>
      <c r="J82" s="296">
        <f>+J83+J85</f>
        <v>3000000</v>
      </c>
      <c r="K82" s="296">
        <f t="shared" ref="K82" si="37">+K83+K85</f>
        <v>0.2493630716473344</v>
      </c>
    </row>
    <row r="83" spans="1:11" ht="12.75" x14ac:dyDescent="0.2">
      <c r="A83" s="297">
        <v>2</v>
      </c>
      <c r="B83" s="298">
        <v>2</v>
      </c>
      <c r="C83" s="298">
        <v>2</v>
      </c>
      <c r="D83" s="298">
        <v>1</v>
      </c>
      <c r="E83" s="298"/>
      <c r="F83" s="299" t="s">
        <v>74</v>
      </c>
      <c r="G83" s="300">
        <f>G84</f>
        <v>0</v>
      </c>
      <c r="H83" s="300">
        <f>H84</f>
        <v>0</v>
      </c>
      <c r="I83" s="300">
        <f>I84</f>
        <v>0</v>
      </c>
      <c r="J83" s="300">
        <f>J84</f>
        <v>0</v>
      </c>
      <c r="K83" s="43">
        <f t="shared" ref="K83" si="38">K84</f>
        <v>0</v>
      </c>
    </row>
    <row r="84" spans="1:11" ht="12.75" x14ac:dyDescent="0.2">
      <c r="A84" s="301">
        <v>2</v>
      </c>
      <c r="B84" s="302">
        <v>2</v>
      </c>
      <c r="C84" s="302">
        <v>2</v>
      </c>
      <c r="D84" s="302">
        <v>1</v>
      </c>
      <c r="E84" s="302" t="s">
        <v>181</v>
      </c>
      <c r="F84" s="305" t="s">
        <v>74</v>
      </c>
      <c r="G84" s="304"/>
      <c r="H84" s="17"/>
      <c r="I84" s="17"/>
      <c r="J84" s="281">
        <f>SUBTOTAL(9,G84:I84)</f>
        <v>0</v>
      </c>
      <c r="K84" s="283">
        <f t="shared" si="27"/>
        <v>0</v>
      </c>
    </row>
    <row r="85" spans="1:11" ht="12.75" x14ac:dyDescent="0.2">
      <c r="A85" s="297">
        <v>2</v>
      </c>
      <c r="B85" s="298">
        <v>2</v>
      </c>
      <c r="C85" s="298">
        <v>2</v>
      </c>
      <c r="D85" s="298">
        <v>2</v>
      </c>
      <c r="E85" s="298"/>
      <c r="F85" s="299" t="s">
        <v>75</v>
      </c>
      <c r="G85" s="300">
        <f>G86</f>
        <v>2020000</v>
      </c>
      <c r="H85" s="20">
        <f>H86</f>
        <v>980000</v>
      </c>
      <c r="I85" s="20">
        <f>I86</f>
        <v>0</v>
      </c>
      <c r="J85" s="20">
        <f>J86</f>
        <v>3000000</v>
      </c>
      <c r="K85" s="43">
        <f>K86</f>
        <v>0.2493630716473344</v>
      </c>
    </row>
    <row r="86" spans="1:11" ht="12.75" x14ac:dyDescent="0.2">
      <c r="A86" s="301">
        <v>2</v>
      </c>
      <c r="B86" s="302">
        <v>2</v>
      </c>
      <c r="C86" s="302">
        <v>2</v>
      </c>
      <c r="D86" s="302">
        <v>2</v>
      </c>
      <c r="E86" s="302" t="s">
        <v>181</v>
      </c>
      <c r="F86" s="305" t="s">
        <v>75</v>
      </c>
      <c r="G86" s="304">
        <v>2020000</v>
      </c>
      <c r="H86" s="17">
        <v>980000</v>
      </c>
      <c r="I86" s="17"/>
      <c r="J86" s="281">
        <f>SUBTOTAL(9,G86:I86)</f>
        <v>3000000</v>
      </c>
      <c r="K86" s="283">
        <f t="shared" si="27"/>
        <v>0.2493630716473344</v>
      </c>
    </row>
    <row r="87" spans="1:11" ht="12.75" x14ac:dyDescent="0.2">
      <c r="A87" s="293">
        <v>2</v>
      </c>
      <c r="B87" s="294">
        <v>2</v>
      </c>
      <c r="C87" s="294">
        <v>3</v>
      </c>
      <c r="D87" s="294"/>
      <c r="E87" s="294"/>
      <c r="F87" s="295" t="s">
        <v>12</v>
      </c>
      <c r="G87" s="296">
        <f>+G88+G90</f>
        <v>0</v>
      </c>
      <c r="H87" s="296">
        <f>+H88+H90</f>
        <v>0</v>
      </c>
      <c r="I87" s="296">
        <f>+I88+I90</f>
        <v>0</v>
      </c>
      <c r="J87" s="296">
        <f>+J88+J90</f>
        <v>0</v>
      </c>
      <c r="K87" s="296">
        <f t="shared" ref="K87" si="39">+K88+K90</f>
        <v>0</v>
      </c>
    </row>
    <row r="88" spans="1:11" ht="12.75" x14ac:dyDescent="0.2">
      <c r="A88" s="297">
        <v>2</v>
      </c>
      <c r="B88" s="298">
        <v>2</v>
      </c>
      <c r="C88" s="298">
        <v>3</v>
      </c>
      <c r="D88" s="298">
        <v>1</v>
      </c>
      <c r="E88" s="298"/>
      <c r="F88" s="299" t="s">
        <v>76</v>
      </c>
      <c r="G88" s="300">
        <f>G89</f>
        <v>0</v>
      </c>
      <c r="H88" s="300">
        <f>H89</f>
        <v>0</v>
      </c>
      <c r="I88" s="300">
        <f>I89</f>
        <v>0</v>
      </c>
      <c r="J88" s="300">
        <f>J89</f>
        <v>0</v>
      </c>
      <c r="K88" s="43">
        <f t="shared" ref="K88" si="40">K89</f>
        <v>0</v>
      </c>
    </row>
    <row r="89" spans="1:11" ht="12.75" x14ac:dyDescent="0.2">
      <c r="A89" s="301">
        <v>2</v>
      </c>
      <c r="B89" s="302">
        <v>2</v>
      </c>
      <c r="C89" s="302">
        <v>3</v>
      </c>
      <c r="D89" s="302">
        <v>1</v>
      </c>
      <c r="E89" s="302" t="s">
        <v>181</v>
      </c>
      <c r="F89" s="305" t="s">
        <v>76</v>
      </c>
      <c r="G89" s="304"/>
      <c r="H89" s="304"/>
      <c r="I89" s="304"/>
      <c r="J89" s="318">
        <f>SUBTOTAL(9,G89:I89)</f>
        <v>0</v>
      </c>
      <c r="K89" s="283">
        <f t="shared" si="27"/>
        <v>0</v>
      </c>
    </row>
    <row r="90" spans="1:11" ht="12.75" x14ac:dyDescent="0.2">
      <c r="A90" s="297">
        <v>2</v>
      </c>
      <c r="B90" s="298">
        <v>2</v>
      </c>
      <c r="C90" s="298">
        <v>3</v>
      </c>
      <c r="D90" s="298">
        <v>2</v>
      </c>
      <c r="E90" s="298"/>
      <c r="F90" s="299" t="s">
        <v>77</v>
      </c>
      <c r="G90" s="300">
        <f>G91</f>
        <v>0</v>
      </c>
      <c r="H90" s="300">
        <f>H91</f>
        <v>0</v>
      </c>
      <c r="I90" s="300">
        <f>I91</f>
        <v>0</v>
      </c>
      <c r="J90" s="300">
        <f>J91</f>
        <v>0</v>
      </c>
      <c r="K90" s="43">
        <f t="shared" ref="K90" si="41">K91</f>
        <v>0</v>
      </c>
    </row>
    <row r="91" spans="1:11" ht="12.75" x14ac:dyDescent="0.2">
      <c r="A91" s="301">
        <v>2</v>
      </c>
      <c r="B91" s="302">
        <v>2</v>
      </c>
      <c r="C91" s="302">
        <v>3</v>
      </c>
      <c r="D91" s="302">
        <v>2</v>
      </c>
      <c r="E91" s="302" t="s">
        <v>181</v>
      </c>
      <c r="F91" s="305" t="s">
        <v>77</v>
      </c>
      <c r="G91" s="304"/>
      <c r="H91" s="304"/>
      <c r="I91" s="304"/>
      <c r="J91" s="318">
        <f>SUBTOTAL(9,G91:I91)</f>
        <v>0</v>
      </c>
      <c r="K91" s="283">
        <f t="shared" si="27"/>
        <v>0</v>
      </c>
    </row>
    <row r="92" spans="1:11" ht="12.75" x14ac:dyDescent="0.2">
      <c r="A92" s="293">
        <v>2</v>
      </c>
      <c r="B92" s="294">
        <v>2</v>
      </c>
      <c r="C92" s="294">
        <v>4</v>
      </c>
      <c r="D92" s="294"/>
      <c r="E92" s="294"/>
      <c r="F92" s="295" t="s">
        <v>78</v>
      </c>
      <c r="G92" s="296">
        <f>+G93+G95+G97</f>
        <v>0</v>
      </c>
      <c r="H92" s="296">
        <f>+H93+H95+H97</f>
        <v>300000</v>
      </c>
      <c r="I92" s="296">
        <f>+I93+I95+I97</f>
        <v>0</v>
      </c>
      <c r="J92" s="296">
        <f>+J93+J95+J97</f>
        <v>300000</v>
      </c>
      <c r="K92" s="296">
        <f t="shared" ref="K92" si="42">+K93+K95+K97</f>
        <v>2.493630716473344E-2</v>
      </c>
    </row>
    <row r="93" spans="1:11" ht="12.75" x14ac:dyDescent="0.2">
      <c r="A93" s="297">
        <v>2</v>
      </c>
      <c r="B93" s="298">
        <v>2</v>
      </c>
      <c r="C93" s="298">
        <v>4</v>
      </c>
      <c r="D93" s="298">
        <v>1</v>
      </c>
      <c r="E93" s="298"/>
      <c r="F93" s="310" t="s">
        <v>951</v>
      </c>
      <c r="G93" s="300">
        <f>G94</f>
        <v>0</v>
      </c>
      <c r="H93" s="300">
        <f>H94</f>
        <v>0</v>
      </c>
      <c r="I93" s="300">
        <f>I94</f>
        <v>0</v>
      </c>
      <c r="J93" s="300">
        <f>J94</f>
        <v>0</v>
      </c>
      <c r="K93" s="43">
        <f t="shared" ref="K93" si="43">K94</f>
        <v>0</v>
      </c>
    </row>
    <row r="94" spans="1:11" ht="12.75" x14ac:dyDescent="0.2">
      <c r="A94" s="301">
        <v>2</v>
      </c>
      <c r="B94" s="302">
        <v>2</v>
      </c>
      <c r="C94" s="302">
        <v>4</v>
      </c>
      <c r="D94" s="302">
        <v>1</v>
      </c>
      <c r="E94" s="302" t="s">
        <v>181</v>
      </c>
      <c r="F94" s="303" t="s">
        <v>951</v>
      </c>
      <c r="G94" s="304"/>
      <c r="H94" s="17"/>
      <c r="I94" s="17"/>
      <c r="J94" s="281">
        <f>SUBTOTAL(9,G94:I94)</f>
        <v>0</v>
      </c>
      <c r="K94" s="283">
        <f t="shared" si="27"/>
        <v>0</v>
      </c>
    </row>
    <row r="95" spans="1:11" ht="12.75" x14ac:dyDescent="0.2">
      <c r="A95" s="297">
        <v>2</v>
      </c>
      <c r="B95" s="298">
        <v>2</v>
      </c>
      <c r="C95" s="298">
        <v>4</v>
      </c>
      <c r="D95" s="298">
        <v>2</v>
      </c>
      <c r="E95" s="298"/>
      <c r="F95" s="310" t="s">
        <v>13</v>
      </c>
      <c r="G95" s="300">
        <f>G96</f>
        <v>0</v>
      </c>
      <c r="H95" s="300">
        <f>H96</f>
        <v>300000</v>
      </c>
      <c r="I95" s="300">
        <f>I96</f>
        <v>0</v>
      </c>
      <c r="J95" s="300">
        <f>J96</f>
        <v>300000</v>
      </c>
      <c r="K95" s="43">
        <f t="shared" ref="K95" si="44">K96</f>
        <v>2.493630716473344E-2</v>
      </c>
    </row>
    <row r="96" spans="1:11" ht="12.75" x14ac:dyDescent="0.2">
      <c r="A96" s="301">
        <v>2</v>
      </c>
      <c r="B96" s="302">
        <v>2</v>
      </c>
      <c r="C96" s="302">
        <v>4</v>
      </c>
      <c r="D96" s="302">
        <v>2</v>
      </c>
      <c r="E96" s="302" t="s">
        <v>181</v>
      </c>
      <c r="F96" s="305" t="s">
        <v>13</v>
      </c>
      <c r="G96" s="304"/>
      <c r="H96" s="17">
        <v>300000</v>
      </c>
      <c r="I96" s="17"/>
      <c r="J96" s="281">
        <f>SUBTOTAL(9,G96:I96)</f>
        <v>300000</v>
      </c>
      <c r="K96" s="283">
        <f t="shared" si="27"/>
        <v>2.493630716473344E-2</v>
      </c>
    </row>
    <row r="97" spans="1:11" ht="12.75" x14ac:dyDescent="0.2">
      <c r="A97" s="297">
        <v>2</v>
      </c>
      <c r="B97" s="298">
        <v>2</v>
      </c>
      <c r="C97" s="298">
        <v>4</v>
      </c>
      <c r="D97" s="298">
        <v>4</v>
      </c>
      <c r="E97" s="298"/>
      <c r="F97" s="310" t="s">
        <v>79</v>
      </c>
      <c r="G97" s="300">
        <f>G98</f>
        <v>0</v>
      </c>
      <c r="H97" s="300">
        <f>H98</f>
        <v>0</v>
      </c>
      <c r="I97" s="300">
        <f>I98</f>
        <v>0</v>
      </c>
      <c r="J97" s="300">
        <f>J98</f>
        <v>0</v>
      </c>
      <c r="K97" s="43">
        <f t="shared" ref="K97" si="45">K98</f>
        <v>0</v>
      </c>
    </row>
    <row r="98" spans="1:11" ht="12.75" x14ac:dyDescent="0.2">
      <c r="A98" s="301">
        <v>2</v>
      </c>
      <c r="B98" s="302">
        <v>2</v>
      </c>
      <c r="C98" s="302">
        <v>4</v>
      </c>
      <c r="D98" s="302">
        <v>4</v>
      </c>
      <c r="E98" s="302" t="s">
        <v>181</v>
      </c>
      <c r="F98" s="305" t="s">
        <v>79</v>
      </c>
      <c r="G98" s="304"/>
      <c r="H98" s="17"/>
      <c r="I98" s="17"/>
      <c r="J98" s="281">
        <f>SUBTOTAL(9,G98:I98)</f>
        <v>0</v>
      </c>
      <c r="K98" s="43">
        <f t="shared" si="27"/>
        <v>0</v>
      </c>
    </row>
    <row r="99" spans="1:11" ht="12.75" x14ac:dyDescent="0.2">
      <c r="A99" s="293">
        <v>2</v>
      </c>
      <c r="B99" s="294">
        <v>2</v>
      </c>
      <c r="C99" s="294">
        <v>5</v>
      </c>
      <c r="D99" s="294"/>
      <c r="E99" s="294"/>
      <c r="F99" s="295" t="s">
        <v>80</v>
      </c>
      <c r="G99" s="296">
        <f>+G100+G102+G104+G110+G112+G114</f>
        <v>0</v>
      </c>
      <c r="H99" s="296">
        <f t="shared" ref="H99:I99" si="46">+H100+H102+H104+H110+H112+H114</f>
        <v>0</v>
      </c>
      <c r="I99" s="296">
        <f t="shared" si="46"/>
        <v>0</v>
      </c>
      <c r="J99" s="296">
        <f>+J100+J102+J104+J110+J112+J114</f>
        <v>0</v>
      </c>
      <c r="K99" s="296">
        <f t="shared" ref="K99" si="47">+K100+K102+K104+K110+K112</f>
        <v>0</v>
      </c>
    </row>
    <row r="100" spans="1:11" ht="12.75" x14ac:dyDescent="0.2">
      <c r="A100" s="297">
        <v>2</v>
      </c>
      <c r="B100" s="298">
        <v>2</v>
      </c>
      <c r="C100" s="298">
        <v>5</v>
      </c>
      <c r="D100" s="298">
        <v>1</v>
      </c>
      <c r="E100" s="298"/>
      <c r="F100" s="310" t="s">
        <v>81</v>
      </c>
      <c r="G100" s="300">
        <f>G101</f>
        <v>0</v>
      </c>
      <c r="H100" s="300">
        <f>H101</f>
        <v>0</v>
      </c>
      <c r="I100" s="300">
        <f>I101</f>
        <v>0</v>
      </c>
      <c r="J100" s="300">
        <f>J101</f>
        <v>0</v>
      </c>
      <c r="K100" s="43">
        <f t="shared" ref="K100" si="48">K101</f>
        <v>0</v>
      </c>
    </row>
    <row r="101" spans="1:11" ht="12.75" x14ac:dyDescent="0.2">
      <c r="A101" s="301">
        <v>2</v>
      </c>
      <c r="B101" s="302">
        <v>2</v>
      </c>
      <c r="C101" s="302">
        <v>5</v>
      </c>
      <c r="D101" s="302">
        <v>1</v>
      </c>
      <c r="E101" s="302" t="s">
        <v>181</v>
      </c>
      <c r="F101" s="305" t="s">
        <v>81</v>
      </c>
      <c r="G101" s="304"/>
      <c r="H101" s="18"/>
      <c r="I101" s="18"/>
      <c r="J101" s="281">
        <f>SUBTOTAL(9,G101:I101)</f>
        <v>0</v>
      </c>
      <c r="K101" s="283">
        <f t="shared" si="27"/>
        <v>0</v>
      </c>
    </row>
    <row r="102" spans="1:11" ht="12.75" x14ac:dyDescent="0.2">
      <c r="A102" s="297">
        <v>2</v>
      </c>
      <c r="B102" s="298">
        <v>2</v>
      </c>
      <c r="C102" s="298">
        <v>5</v>
      </c>
      <c r="D102" s="298">
        <v>2</v>
      </c>
      <c r="E102" s="298"/>
      <c r="F102" s="299" t="s">
        <v>952</v>
      </c>
      <c r="G102" s="300">
        <f>G103</f>
        <v>0</v>
      </c>
      <c r="H102" s="300">
        <f>H103</f>
        <v>0</v>
      </c>
      <c r="I102" s="300">
        <f>I103</f>
        <v>0</v>
      </c>
      <c r="J102" s="300">
        <f>J103</f>
        <v>0</v>
      </c>
      <c r="K102" s="43">
        <f t="shared" ref="K102" si="49">K103</f>
        <v>0</v>
      </c>
    </row>
    <row r="103" spans="1:11" ht="12.75" x14ac:dyDescent="0.2">
      <c r="A103" s="301">
        <v>2</v>
      </c>
      <c r="B103" s="302">
        <v>2</v>
      </c>
      <c r="C103" s="302">
        <v>5</v>
      </c>
      <c r="D103" s="302">
        <v>2</v>
      </c>
      <c r="E103" s="302" t="s">
        <v>181</v>
      </c>
      <c r="F103" s="305" t="s">
        <v>952</v>
      </c>
      <c r="G103" s="304"/>
      <c r="H103" s="17"/>
      <c r="I103" s="17"/>
      <c r="J103" s="281">
        <f>SUBTOTAL(9,G103:I103)</f>
        <v>0</v>
      </c>
      <c r="K103" s="283">
        <f t="shared" si="27"/>
        <v>0</v>
      </c>
    </row>
    <row r="104" spans="1:11" ht="12.75" x14ac:dyDescent="0.2">
      <c r="A104" s="297">
        <v>2</v>
      </c>
      <c r="B104" s="298">
        <v>2</v>
      </c>
      <c r="C104" s="298">
        <v>5</v>
      </c>
      <c r="D104" s="298">
        <v>3</v>
      </c>
      <c r="E104" s="298"/>
      <c r="F104" s="299" t="s">
        <v>953</v>
      </c>
      <c r="G104" s="300">
        <f>SUM(G105:G109)</f>
        <v>0</v>
      </c>
      <c r="H104" s="300">
        <f>SUM(H105:H109)</f>
        <v>0</v>
      </c>
      <c r="I104" s="300">
        <f>SUM(I105:I109)</f>
        <v>0</v>
      </c>
      <c r="J104" s="300">
        <f>SUM(J105:J109)</f>
        <v>0</v>
      </c>
      <c r="K104" s="43">
        <f>SUM(K105:K109)</f>
        <v>0</v>
      </c>
    </row>
    <row r="105" spans="1:11" ht="12.75" x14ac:dyDescent="0.2">
      <c r="A105" s="301">
        <v>2</v>
      </c>
      <c r="B105" s="302">
        <v>2</v>
      </c>
      <c r="C105" s="302">
        <v>5</v>
      </c>
      <c r="D105" s="302">
        <v>3</v>
      </c>
      <c r="E105" s="302" t="s">
        <v>181</v>
      </c>
      <c r="F105" s="305" t="s">
        <v>82</v>
      </c>
      <c r="G105" s="304"/>
      <c r="H105" s="304"/>
      <c r="I105" s="304"/>
      <c r="J105" s="318">
        <f>SUBTOTAL(9,G105:I105)</f>
        <v>0</v>
      </c>
      <c r="K105" s="283">
        <f t="shared" si="27"/>
        <v>0</v>
      </c>
    </row>
    <row r="106" spans="1:11" ht="12.75" x14ac:dyDescent="0.2">
      <c r="A106" s="301">
        <v>2</v>
      </c>
      <c r="B106" s="302">
        <v>2</v>
      </c>
      <c r="C106" s="302">
        <v>5</v>
      </c>
      <c r="D106" s="302">
        <v>3</v>
      </c>
      <c r="E106" s="302" t="s">
        <v>182</v>
      </c>
      <c r="F106" s="305" t="s">
        <v>83</v>
      </c>
      <c r="G106" s="304"/>
      <c r="H106" s="304"/>
      <c r="I106" s="304"/>
      <c r="J106" s="318">
        <f t="shared" ref="J106:J111" si="50">SUBTOTAL(9,G106:I106)</f>
        <v>0</v>
      </c>
      <c r="K106" s="283">
        <f t="shared" si="27"/>
        <v>0</v>
      </c>
    </row>
    <row r="107" spans="1:11" ht="12.75" x14ac:dyDescent="0.2">
      <c r="A107" s="301">
        <v>2</v>
      </c>
      <c r="B107" s="302">
        <v>2</v>
      </c>
      <c r="C107" s="302">
        <v>5</v>
      </c>
      <c r="D107" s="302">
        <v>3</v>
      </c>
      <c r="E107" s="302" t="s">
        <v>183</v>
      </c>
      <c r="F107" s="305" t="s">
        <v>84</v>
      </c>
      <c r="G107" s="304"/>
      <c r="H107" s="304"/>
      <c r="I107" s="304"/>
      <c r="J107" s="318">
        <f t="shared" si="50"/>
        <v>0</v>
      </c>
      <c r="K107" s="283">
        <f t="shared" si="27"/>
        <v>0</v>
      </c>
    </row>
    <row r="108" spans="1:11" ht="12.75" x14ac:dyDescent="0.2">
      <c r="A108" s="301">
        <v>2</v>
      </c>
      <c r="B108" s="302">
        <v>2</v>
      </c>
      <c r="C108" s="302">
        <v>5</v>
      </c>
      <c r="D108" s="302">
        <v>3</v>
      </c>
      <c r="E108" s="302" t="s">
        <v>184</v>
      </c>
      <c r="F108" s="305" t="s">
        <v>85</v>
      </c>
      <c r="G108" s="304"/>
      <c r="H108" s="304"/>
      <c r="I108" s="304"/>
      <c r="J108" s="318">
        <f t="shared" si="50"/>
        <v>0</v>
      </c>
      <c r="K108" s="283">
        <f t="shared" si="27"/>
        <v>0</v>
      </c>
    </row>
    <row r="109" spans="1:11" ht="12.75" x14ac:dyDescent="0.2">
      <c r="A109" s="301">
        <v>2</v>
      </c>
      <c r="B109" s="302">
        <v>2</v>
      </c>
      <c r="C109" s="302">
        <v>5</v>
      </c>
      <c r="D109" s="302">
        <v>3</v>
      </c>
      <c r="E109" s="302" t="s">
        <v>187</v>
      </c>
      <c r="F109" s="305" t="s">
        <v>86</v>
      </c>
      <c r="G109" s="304"/>
      <c r="H109" s="304"/>
      <c r="I109" s="304"/>
      <c r="J109" s="318">
        <f t="shared" si="50"/>
        <v>0</v>
      </c>
      <c r="K109" s="283">
        <f t="shared" si="27"/>
        <v>0</v>
      </c>
    </row>
    <row r="110" spans="1:11" ht="12.75" x14ac:dyDescent="0.2">
      <c r="A110" s="297">
        <v>2</v>
      </c>
      <c r="B110" s="298">
        <v>2</v>
      </c>
      <c r="C110" s="298">
        <v>5</v>
      </c>
      <c r="D110" s="298">
        <v>4</v>
      </c>
      <c r="E110" s="298"/>
      <c r="F110" s="310" t="s">
        <v>87</v>
      </c>
      <c r="G110" s="300">
        <f>G111</f>
        <v>0</v>
      </c>
      <c r="H110" s="300">
        <f>H111</f>
        <v>0</v>
      </c>
      <c r="I110" s="300">
        <f>I111</f>
        <v>0</v>
      </c>
      <c r="J110" s="300">
        <f>J111</f>
        <v>0</v>
      </c>
      <c r="K110" s="43">
        <f t="shared" ref="K110" si="51">K111</f>
        <v>0</v>
      </c>
    </row>
    <row r="111" spans="1:11" ht="12.75" x14ac:dyDescent="0.2">
      <c r="A111" s="301">
        <v>2</v>
      </c>
      <c r="B111" s="302">
        <v>2</v>
      </c>
      <c r="C111" s="302">
        <v>5</v>
      </c>
      <c r="D111" s="302">
        <v>4</v>
      </c>
      <c r="E111" s="302" t="s">
        <v>181</v>
      </c>
      <c r="F111" s="305" t="s">
        <v>87</v>
      </c>
      <c r="G111" s="304"/>
      <c r="H111" s="304"/>
      <c r="I111" s="304"/>
      <c r="J111" s="318">
        <f t="shared" si="50"/>
        <v>0</v>
      </c>
      <c r="K111" s="283">
        <f t="shared" si="27"/>
        <v>0</v>
      </c>
    </row>
    <row r="112" spans="1:11" ht="12.75" x14ac:dyDescent="0.2">
      <c r="A112" s="297">
        <v>2</v>
      </c>
      <c r="B112" s="298">
        <v>2</v>
      </c>
      <c r="C112" s="298">
        <v>5</v>
      </c>
      <c r="D112" s="298">
        <v>8</v>
      </c>
      <c r="E112" s="298"/>
      <c r="F112" s="299" t="s">
        <v>88</v>
      </c>
      <c r="G112" s="300">
        <f>G113</f>
        <v>0</v>
      </c>
      <c r="H112" s="20">
        <f>H113</f>
        <v>0</v>
      </c>
      <c r="I112" s="20">
        <f>I113</f>
        <v>0</v>
      </c>
      <c r="J112" s="20">
        <f>J113</f>
        <v>0</v>
      </c>
      <c r="K112" s="283">
        <f t="shared" si="27"/>
        <v>0</v>
      </c>
    </row>
    <row r="113" spans="1:11" ht="12.75" x14ac:dyDescent="0.2">
      <c r="A113" s="301">
        <v>2</v>
      </c>
      <c r="B113" s="302">
        <v>2</v>
      </c>
      <c r="C113" s="302">
        <v>5</v>
      </c>
      <c r="D113" s="302">
        <v>8</v>
      </c>
      <c r="E113" s="302" t="s">
        <v>181</v>
      </c>
      <c r="F113" s="305" t="s">
        <v>88</v>
      </c>
      <c r="G113" s="304"/>
      <c r="H113" s="17"/>
      <c r="I113" s="17"/>
      <c r="J113" s="281">
        <f>SUBTOTAL(9,G113:I113)</f>
        <v>0</v>
      </c>
      <c r="K113" s="283">
        <f t="shared" si="27"/>
        <v>0</v>
      </c>
    </row>
    <row r="114" spans="1:11" ht="12.75" x14ac:dyDescent="0.2">
      <c r="A114" s="297">
        <v>2</v>
      </c>
      <c r="B114" s="298">
        <v>2</v>
      </c>
      <c r="C114" s="298">
        <v>5</v>
      </c>
      <c r="D114" s="298">
        <v>9</v>
      </c>
      <c r="E114" s="298"/>
      <c r="F114" s="299" t="s">
        <v>997</v>
      </c>
      <c r="G114" s="312">
        <f>+G115</f>
        <v>0</v>
      </c>
      <c r="H114" s="312">
        <f>+H115</f>
        <v>0</v>
      </c>
      <c r="I114" s="312">
        <f>+I115</f>
        <v>0</v>
      </c>
      <c r="J114" s="312">
        <f>+J115</f>
        <v>0</v>
      </c>
      <c r="K114" s="43">
        <f t="shared" ref="K114" si="52">+K115</f>
        <v>0</v>
      </c>
    </row>
    <row r="115" spans="1:11" ht="12.75" x14ac:dyDescent="0.2">
      <c r="A115" s="301">
        <v>2</v>
      </c>
      <c r="B115" s="302">
        <v>2</v>
      </c>
      <c r="C115" s="302">
        <v>5</v>
      </c>
      <c r="D115" s="302">
        <v>9</v>
      </c>
      <c r="E115" s="302" t="s">
        <v>181</v>
      </c>
      <c r="F115" s="305" t="s">
        <v>955</v>
      </c>
      <c r="G115" s="304"/>
      <c r="H115" s="17"/>
      <c r="I115" s="17"/>
      <c r="J115" s="281">
        <f>SUBTOTAL(9,G115:I115)</f>
        <v>0</v>
      </c>
      <c r="K115" s="283">
        <f t="shared" si="27"/>
        <v>0</v>
      </c>
    </row>
    <row r="116" spans="1:11" ht="12.75" x14ac:dyDescent="0.2">
      <c r="A116" s="293">
        <v>2</v>
      </c>
      <c r="B116" s="294">
        <v>2</v>
      </c>
      <c r="C116" s="294">
        <v>6</v>
      </c>
      <c r="D116" s="294"/>
      <c r="E116" s="294"/>
      <c r="F116" s="295" t="s">
        <v>89</v>
      </c>
      <c r="G116" s="296">
        <f>+G117+G119+G121+G123</f>
        <v>0</v>
      </c>
      <c r="H116" s="22">
        <f>+H117+H119+H121+H123</f>
        <v>20000</v>
      </c>
      <c r="I116" s="22">
        <f>+I117+I119+I121+I123</f>
        <v>0</v>
      </c>
      <c r="J116" s="22">
        <f>+J117+J119+J121+J123</f>
        <v>20000</v>
      </c>
      <c r="K116" s="22">
        <f>+K117+K119+K121+K123</f>
        <v>1.6624204776488961E-3</v>
      </c>
    </row>
    <row r="117" spans="1:11" ht="12.75" x14ac:dyDescent="0.2">
      <c r="A117" s="297">
        <v>2</v>
      </c>
      <c r="B117" s="298">
        <v>2</v>
      </c>
      <c r="C117" s="298">
        <v>6</v>
      </c>
      <c r="D117" s="298">
        <v>1</v>
      </c>
      <c r="E117" s="298"/>
      <c r="F117" s="310" t="s">
        <v>218</v>
      </c>
      <c r="G117" s="300">
        <f>G118</f>
        <v>0</v>
      </c>
      <c r="H117" s="300">
        <f>H118</f>
        <v>0</v>
      </c>
      <c r="I117" s="300">
        <f>I118</f>
        <v>0</v>
      </c>
      <c r="J117" s="300">
        <f t="shared" ref="J117:K117" si="53">J118</f>
        <v>0</v>
      </c>
      <c r="K117" s="43">
        <f t="shared" si="53"/>
        <v>0</v>
      </c>
    </row>
    <row r="118" spans="1:11" ht="12.75" x14ac:dyDescent="0.2">
      <c r="A118" s="301">
        <v>2</v>
      </c>
      <c r="B118" s="302">
        <v>2</v>
      </c>
      <c r="C118" s="302">
        <v>6</v>
      </c>
      <c r="D118" s="302">
        <v>1</v>
      </c>
      <c r="E118" s="302" t="s">
        <v>181</v>
      </c>
      <c r="F118" s="305" t="s">
        <v>218</v>
      </c>
      <c r="G118" s="304"/>
      <c r="H118" s="17"/>
      <c r="I118" s="17"/>
      <c r="J118" s="281">
        <f>SUBTOTAL(9,G118:I118)</f>
        <v>0</v>
      </c>
      <c r="K118" s="283">
        <f t="shared" si="27"/>
        <v>0</v>
      </c>
    </row>
    <row r="119" spans="1:11" ht="12.75" x14ac:dyDescent="0.2">
      <c r="A119" s="297">
        <v>2</v>
      </c>
      <c r="B119" s="298">
        <v>2</v>
      </c>
      <c r="C119" s="298">
        <v>6</v>
      </c>
      <c r="D119" s="298">
        <v>2</v>
      </c>
      <c r="E119" s="298"/>
      <c r="F119" s="310" t="s">
        <v>90</v>
      </c>
      <c r="G119" s="300">
        <f>G120</f>
        <v>0</v>
      </c>
      <c r="H119" s="300">
        <f>H120</f>
        <v>0</v>
      </c>
      <c r="I119" s="300">
        <f>I120</f>
        <v>0</v>
      </c>
      <c r="J119" s="300">
        <f>J120</f>
        <v>0</v>
      </c>
      <c r="K119" s="43">
        <f t="shared" ref="K119" si="54">K120</f>
        <v>0</v>
      </c>
    </row>
    <row r="120" spans="1:11" ht="12.75" x14ac:dyDescent="0.2">
      <c r="A120" s="301">
        <v>2</v>
      </c>
      <c r="B120" s="302">
        <v>2</v>
      </c>
      <c r="C120" s="302">
        <v>6</v>
      </c>
      <c r="D120" s="302">
        <v>2</v>
      </c>
      <c r="E120" s="302" t="s">
        <v>181</v>
      </c>
      <c r="F120" s="305" t="s">
        <v>90</v>
      </c>
      <c r="G120" s="304"/>
      <c r="H120" s="17"/>
      <c r="I120" s="17"/>
      <c r="J120" s="281">
        <f>SUBTOTAL(9,G120:I120)</f>
        <v>0</v>
      </c>
      <c r="K120" s="283">
        <f t="shared" si="27"/>
        <v>0</v>
      </c>
    </row>
    <row r="121" spans="1:11" ht="12.75" x14ac:dyDescent="0.2">
      <c r="A121" s="297">
        <v>2</v>
      </c>
      <c r="B121" s="298">
        <v>2</v>
      </c>
      <c r="C121" s="298">
        <v>6</v>
      </c>
      <c r="D121" s="298">
        <v>3</v>
      </c>
      <c r="E121" s="298"/>
      <c r="F121" s="310" t="s">
        <v>91</v>
      </c>
      <c r="G121" s="300">
        <f>G122</f>
        <v>0</v>
      </c>
      <c r="H121" s="300">
        <f>H122</f>
        <v>0</v>
      </c>
      <c r="I121" s="300">
        <f>I122</f>
        <v>0</v>
      </c>
      <c r="J121" s="300">
        <f>J122</f>
        <v>0</v>
      </c>
      <c r="K121" s="43">
        <f t="shared" ref="K121" si="55">K122</f>
        <v>0</v>
      </c>
    </row>
    <row r="122" spans="1:11" ht="12.75" x14ac:dyDescent="0.2">
      <c r="A122" s="301">
        <v>2</v>
      </c>
      <c r="B122" s="302">
        <v>2</v>
      </c>
      <c r="C122" s="302">
        <v>6</v>
      </c>
      <c r="D122" s="302">
        <v>3</v>
      </c>
      <c r="E122" s="302" t="s">
        <v>181</v>
      </c>
      <c r="F122" s="305" t="s">
        <v>91</v>
      </c>
      <c r="G122" s="304"/>
      <c r="H122" s="17"/>
      <c r="I122" s="17"/>
      <c r="J122" s="281">
        <f>SUBTOTAL(9,G122:I122)</f>
        <v>0</v>
      </c>
      <c r="K122" s="283">
        <f t="shared" si="27"/>
        <v>0</v>
      </c>
    </row>
    <row r="123" spans="1:11" ht="12.75" x14ac:dyDescent="0.2">
      <c r="A123" s="297">
        <v>2</v>
      </c>
      <c r="B123" s="298">
        <v>2</v>
      </c>
      <c r="C123" s="298">
        <v>6</v>
      </c>
      <c r="D123" s="298">
        <v>9</v>
      </c>
      <c r="E123" s="298"/>
      <c r="F123" s="299" t="s">
        <v>186</v>
      </c>
      <c r="G123" s="312">
        <f>+G124</f>
        <v>0</v>
      </c>
      <c r="H123" s="312">
        <f>+H124</f>
        <v>20000</v>
      </c>
      <c r="I123" s="312">
        <f>+I124</f>
        <v>0</v>
      </c>
      <c r="J123" s="312">
        <f>+J124</f>
        <v>20000</v>
      </c>
      <c r="K123" s="43">
        <f t="shared" ref="K123" si="56">+K124</f>
        <v>1.6624204776488961E-3</v>
      </c>
    </row>
    <row r="124" spans="1:11" ht="12.75" x14ac:dyDescent="0.2">
      <c r="A124" s="301">
        <v>2</v>
      </c>
      <c r="B124" s="302">
        <v>2</v>
      </c>
      <c r="C124" s="302">
        <v>6</v>
      </c>
      <c r="D124" s="302">
        <v>9</v>
      </c>
      <c r="E124" s="302" t="s">
        <v>181</v>
      </c>
      <c r="F124" s="305" t="s">
        <v>186</v>
      </c>
      <c r="G124" s="304"/>
      <c r="H124" s="17">
        <v>20000</v>
      </c>
      <c r="I124" s="17"/>
      <c r="J124" s="281">
        <f>SUBTOTAL(9,G124:I124)</f>
        <v>20000</v>
      </c>
      <c r="K124" s="283">
        <f t="shared" si="27"/>
        <v>1.6624204776488961E-3</v>
      </c>
    </row>
    <row r="125" spans="1:11" ht="12.75" x14ac:dyDescent="0.2">
      <c r="A125" s="293">
        <v>2</v>
      </c>
      <c r="B125" s="294">
        <v>2</v>
      </c>
      <c r="C125" s="294">
        <v>7</v>
      </c>
      <c r="D125" s="294"/>
      <c r="E125" s="294"/>
      <c r="F125" s="295" t="s">
        <v>92</v>
      </c>
      <c r="G125" s="296">
        <f>+G126+G131+G141</f>
        <v>0</v>
      </c>
      <c r="H125" s="296">
        <f>+H126+H131+H141</f>
        <v>29000000</v>
      </c>
      <c r="I125" s="296">
        <f>+I126+I131+I141</f>
        <v>0</v>
      </c>
      <c r="J125" s="296">
        <f>+J126+J131+J141</f>
        <v>34000000</v>
      </c>
      <c r="K125" s="296">
        <f t="shared" ref="K125" si="57">+K126+K131+K141</f>
        <v>2.826114812003123</v>
      </c>
    </row>
    <row r="126" spans="1:11" ht="21" customHeight="1" x14ac:dyDescent="0.2">
      <c r="A126" s="297">
        <v>2</v>
      </c>
      <c r="B126" s="298">
        <v>2</v>
      </c>
      <c r="C126" s="298">
        <v>7</v>
      </c>
      <c r="D126" s="298">
        <v>1</v>
      </c>
      <c r="E126" s="298"/>
      <c r="F126" s="299" t="s">
        <v>956</v>
      </c>
      <c r="G126" s="300">
        <f>SUM(G127:G130)</f>
        <v>0</v>
      </c>
      <c r="H126" s="300">
        <f>SUM(H127:H130)</f>
        <v>13500000</v>
      </c>
      <c r="I126" s="300">
        <f>SUM(I127:I130)</f>
        <v>0</v>
      </c>
      <c r="J126" s="300">
        <f>SUM(J127:J130)</f>
        <v>13500000</v>
      </c>
      <c r="K126" s="43">
        <f t="shared" ref="K126" si="58">SUM(K127:K130)</f>
        <v>1.1221338224130046</v>
      </c>
    </row>
    <row r="127" spans="1:11" ht="22.5" customHeight="1" x14ac:dyDescent="0.2">
      <c r="A127" s="301">
        <v>2</v>
      </c>
      <c r="B127" s="302">
        <v>2</v>
      </c>
      <c r="C127" s="302">
        <v>7</v>
      </c>
      <c r="D127" s="302">
        <v>1</v>
      </c>
      <c r="E127" s="302" t="s">
        <v>181</v>
      </c>
      <c r="F127" s="305" t="s">
        <v>957</v>
      </c>
      <c r="G127" s="304"/>
      <c r="H127" s="304">
        <v>5000000</v>
      </c>
      <c r="I127" s="304"/>
      <c r="J127" s="281">
        <f>SUBTOTAL(9,G127:I127)</f>
        <v>5000000</v>
      </c>
      <c r="K127" s="283">
        <f t="shared" si="27"/>
        <v>0.415605119412224</v>
      </c>
    </row>
    <row r="128" spans="1:11" ht="24" customHeight="1" x14ac:dyDescent="0.2">
      <c r="A128" s="301">
        <v>2</v>
      </c>
      <c r="B128" s="302">
        <v>2</v>
      </c>
      <c r="C128" s="302">
        <v>7</v>
      </c>
      <c r="D128" s="302">
        <v>1</v>
      </c>
      <c r="E128" s="302" t="s">
        <v>206</v>
      </c>
      <c r="F128" s="305" t="s">
        <v>958</v>
      </c>
      <c r="G128" s="304"/>
      <c r="H128" s="304">
        <v>5000000</v>
      </c>
      <c r="I128" s="304"/>
      <c r="J128" s="281">
        <f>SUBTOTAL(9,G128:I128)</f>
        <v>5000000</v>
      </c>
      <c r="K128" s="283">
        <f t="shared" si="27"/>
        <v>0.415605119412224</v>
      </c>
    </row>
    <row r="129" spans="1:11" ht="22.5" customHeight="1" x14ac:dyDescent="0.2">
      <c r="A129" s="301">
        <v>2</v>
      </c>
      <c r="B129" s="302">
        <v>2</v>
      </c>
      <c r="C129" s="302">
        <v>7</v>
      </c>
      <c r="D129" s="302">
        <v>1</v>
      </c>
      <c r="E129" s="302" t="s">
        <v>208</v>
      </c>
      <c r="F129" s="305" t="s">
        <v>959</v>
      </c>
      <c r="G129" s="304"/>
      <c r="H129" s="304">
        <v>3000000</v>
      </c>
      <c r="I129" s="304"/>
      <c r="J129" s="281">
        <f>SUBTOTAL(9,G129:I129)</f>
        <v>3000000</v>
      </c>
      <c r="K129" s="283">
        <f t="shared" ref="K129:K192" si="59">IFERROR(J129/$J$18*100,"0.00")</f>
        <v>0.2493630716473344</v>
      </c>
    </row>
    <row r="130" spans="1:11" ht="22.5" x14ac:dyDescent="0.2">
      <c r="A130" s="301">
        <v>2</v>
      </c>
      <c r="B130" s="302">
        <v>2</v>
      </c>
      <c r="C130" s="302">
        <v>7</v>
      </c>
      <c r="D130" s="302">
        <v>1</v>
      </c>
      <c r="E130" s="302" t="s">
        <v>960</v>
      </c>
      <c r="F130" s="305" t="s">
        <v>961</v>
      </c>
      <c r="G130" s="304"/>
      <c r="H130" s="304">
        <v>500000</v>
      </c>
      <c r="I130" s="304"/>
      <c r="J130" s="281">
        <f>SUBTOTAL(9,G130:I130)</f>
        <v>500000</v>
      </c>
      <c r="K130" s="283">
        <f t="shared" si="59"/>
        <v>4.15605119412224E-2</v>
      </c>
    </row>
    <row r="131" spans="1:11" ht="22.5" customHeight="1" x14ac:dyDescent="0.2">
      <c r="A131" s="297">
        <v>2</v>
      </c>
      <c r="B131" s="298">
        <v>2</v>
      </c>
      <c r="C131" s="298">
        <v>7</v>
      </c>
      <c r="D131" s="298">
        <v>2</v>
      </c>
      <c r="E131" s="298"/>
      <c r="F131" s="310" t="s">
        <v>219</v>
      </c>
      <c r="G131" s="300">
        <f>SUM(G132:G140)</f>
        <v>0</v>
      </c>
      <c r="H131" s="300">
        <f>SUM(H132:H140)</f>
        <v>15500000</v>
      </c>
      <c r="I131" s="300">
        <f>SUM(I132:I140)</f>
        <v>0</v>
      </c>
      <c r="J131" s="300">
        <f>SUM(J132:J140)</f>
        <v>20500000</v>
      </c>
      <c r="K131" s="43">
        <f t="shared" ref="K131" si="60">SUM(K132:K140)</f>
        <v>1.7039809895901183</v>
      </c>
    </row>
    <row r="132" spans="1:11" ht="31.5" customHeight="1" x14ac:dyDescent="0.2">
      <c r="A132" s="301">
        <v>2</v>
      </c>
      <c r="B132" s="302">
        <v>2</v>
      </c>
      <c r="C132" s="302">
        <v>7</v>
      </c>
      <c r="D132" s="302">
        <v>2</v>
      </c>
      <c r="E132" s="302" t="s">
        <v>181</v>
      </c>
      <c r="F132" s="305" t="s">
        <v>962</v>
      </c>
      <c r="G132" s="304"/>
      <c r="H132" s="304">
        <v>2000000</v>
      </c>
      <c r="I132" s="304"/>
      <c r="J132" s="281">
        <f t="shared" ref="J132:J142" si="61">SUBTOTAL(9,G132:I132)</f>
        <v>2000000</v>
      </c>
      <c r="K132" s="283">
        <f t="shared" si="59"/>
        <v>0.1662420477648896</v>
      </c>
    </row>
    <row r="133" spans="1:11" ht="29.25" customHeight="1" x14ac:dyDescent="0.2">
      <c r="A133" s="301">
        <v>2</v>
      </c>
      <c r="B133" s="302">
        <v>2</v>
      </c>
      <c r="C133" s="302">
        <v>7</v>
      </c>
      <c r="D133" s="302">
        <v>2</v>
      </c>
      <c r="E133" s="302" t="s">
        <v>182</v>
      </c>
      <c r="F133" s="305" t="s">
        <v>963</v>
      </c>
      <c r="G133" s="304"/>
      <c r="H133" s="304">
        <v>500000</v>
      </c>
      <c r="I133" s="304"/>
      <c r="J133" s="281">
        <f t="shared" si="61"/>
        <v>500000</v>
      </c>
      <c r="K133" s="283">
        <f t="shared" si="59"/>
        <v>4.15605119412224E-2</v>
      </c>
    </row>
    <row r="134" spans="1:11" ht="22.5" x14ac:dyDescent="0.2">
      <c r="A134" s="301">
        <v>2</v>
      </c>
      <c r="B134" s="302">
        <v>2</v>
      </c>
      <c r="C134" s="302">
        <v>7</v>
      </c>
      <c r="D134" s="302">
        <v>2</v>
      </c>
      <c r="E134" s="302" t="s">
        <v>183</v>
      </c>
      <c r="F134" s="305" t="s">
        <v>964</v>
      </c>
      <c r="G134" s="304"/>
      <c r="H134" s="304"/>
      <c r="I134" s="304"/>
      <c r="J134" s="281">
        <f t="shared" si="61"/>
        <v>0</v>
      </c>
      <c r="K134" s="283">
        <f t="shared" si="59"/>
        <v>0</v>
      </c>
    </row>
    <row r="135" spans="1:11" ht="17.25" customHeight="1" x14ac:dyDescent="0.2">
      <c r="A135" s="301">
        <v>2</v>
      </c>
      <c r="B135" s="302">
        <v>2</v>
      </c>
      <c r="C135" s="302">
        <v>7</v>
      </c>
      <c r="D135" s="302">
        <v>2</v>
      </c>
      <c r="E135" s="302" t="s">
        <v>184</v>
      </c>
      <c r="F135" s="305" t="s">
        <v>965</v>
      </c>
      <c r="G135" s="304"/>
      <c r="H135" s="304"/>
      <c r="I135" s="304"/>
      <c r="J135" s="281">
        <v>4000000</v>
      </c>
      <c r="K135" s="283">
        <f t="shared" si="59"/>
        <v>0.3324840955297792</v>
      </c>
    </row>
    <row r="136" spans="1:11" ht="26.25" customHeight="1" x14ac:dyDescent="0.2">
      <c r="A136" s="301">
        <v>2</v>
      </c>
      <c r="B136" s="302">
        <v>2</v>
      </c>
      <c r="C136" s="302">
        <v>7</v>
      </c>
      <c r="D136" s="302">
        <v>2</v>
      </c>
      <c r="E136" s="302" t="s">
        <v>187</v>
      </c>
      <c r="F136" s="305" t="s">
        <v>188</v>
      </c>
      <c r="G136" s="304"/>
      <c r="H136" s="304"/>
      <c r="I136" s="304"/>
      <c r="J136" s="281">
        <v>1000000</v>
      </c>
      <c r="K136" s="283">
        <f t="shared" si="59"/>
        <v>8.31210238824448E-2</v>
      </c>
    </row>
    <row r="137" spans="1:11" ht="12.75" x14ac:dyDescent="0.2">
      <c r="A137" s="301">
        <v>2</v>
      </c>
      <c r="B137" s="302">
        <v>2</v>
      </c>
      <c r="C137" s="302">
        <v>7</v>
      </c>
      <c r="D137" s="302">
        <v>2</v>
      </c>
      <c r="E137" s="302" t="s">
        <v>206</v>
      </c>
      <c r="F137" s="303" t="s">
        <v>95</v>
      </c>
      <c r="G137" s="304"/>
      <c r="H137" s="304"/>
      <c r="I137" s="304"/>
      <c r="J137" s="281">
        <f t="shared" si="61"/>
        <v>0</v>
      </c>
      <c r="K137" s="283">
        <f t="shared" si="59"/>
        <v>0</v>
      </c>
    </row>
    <row r="138" spans="1:11" ht="12.75" x14ac:dyDescent="0.2">
      <c r="A138" s="301">
        <v>2</v>
      </c>
      <c r="B138" s="302">
        <v>2</v>
      </c>
      <c r="C138" s="302">
        <v>7</v>
      </c>
      <c r="D138" s="302">
        <v>2</v>
      </c>
      <c r="E138" s="302" t="s">
        <v>208</v>
      </c>
      <c r="F138" s="303" t="s">
        <v>966</v>
      </c>
      <c r="G138" s="304"/>
      <c r="H138" s="304"/>
      <c r="I138" s="304"/>
      <c r="J138" s="281">
        <f t="shared" si="61"/>
        <v>0</v>
      </c>
      <c r="K138" s="283">
        <f t="shared" si="59"/>
        <v>0</v>
      </c>
    </row>
    <row r="139" spans="1:11" ht="20.25" customHeight="1" x14ac:dyDescent="0.2">
      <c r="A139" s="301">
        <v>2</v>
      </c>
      <c r="B139" s="302">
        <v>2</v>
      </c>
      <c r="C139" s="302">
        <v>7</v>
      </c>
      <c r="D139" s="302">
        <v>2</v>
      </c>
      <c r="E139" s="302" t="s">
        <v>212</v>
      </c>
      <c r="F139" s="303" t="s">
        <v>998</v>
      </c>
      <c r="G139" s="304"/>
      <c r="H139" s="304">
        <v>3000000</v>
      </c>
      <c r="I139" s="304"/>
      <c r="J139" s="281">
        <f t="shared" si="61"/>
        <v>3000000</v>
      </c>
      <c r="K139" s="283">
        <f t="shared" si="59"/>
        <v>0.2493630716473344</v>
      </c>
    </row>
    <row r="140" spans="1:11" ht="22.5" x14ac:dyDescent="0.2">
      <c r="A140" s="301">
        <v>2</v>
      </c>
      <c r="B140" s="302">
        <v>2</v>
      </c>
      <c r="C140" s="302">
        <v>7</v>
      </c>
      <c r="D140" s="302">
        <v>2</v>
      </c>
      <c r="E140" s="302" t="s">
        <v>960</v>
      </c>
      <c r="F140" s="303" t="s">
        <v>999</v>
      </c>
      <c r="G140" s="304"/>
      <c r="H140" s="304">
        <v>10000000</v>
      </c>
      <c r="I140" s="304"/>
      <c r="J140" s="281">
        <f t="shared" si="61"/>
        <v>10000000</v>
      </c>
      <c r="K140" s="283">
        <f t="shared" si="59"/>
        <v>0.831210238824448</v>
      </c>
    </row>
    <row r="141" spans="1:11" ht="12.75" x14ac:dyDescent="0.2">
      <c r="A141" s="297">
        <v>2</v>
      </c>
      <c r="B141" s="298">
        <v>2</v>
      </c>
      <c r="C141" s="298">
        <v>7</v>
      </c>
      <c r="D141" s="298">
        <v>3</v>
      </c>
      <c r="E141" s="298"/>
      <c r="F141" s="310" t="s">
        <v>96</v>
      </c>
      <c r="G141" s="300">
        <f>G142</f>
        <v>0</v>
      </c>
      <c r="H141" s="300">
        <f>H142</f>
        <v>0</v>
      </c>
      <c r="I141" s="300">
        <f>I142</f>
        <v>0</v>
      </c>
      <c r="J141" s="281">
        <f t="shared" si="61"/>
        <v>0</v>
      </c>
      <c r="K141" s="43">
        <f t="shared" ref="K141" si="62">K142</f>
        <v>0</v>
      </c>
    </row>
    <row r="142" spans="1:11" ht="12.75" x14ac:dyDescent="0.2">
      <c r="A142" s="301">
        <v>2</v>
      </c>
      <c r="B142" s="302">
        <v>2</v>
      </c>
      <c r="C142" s="302">
        <v>7</v>
      </c>
      <c r="D142" s="302">
        <v>3</v>
      </c>
      <c r="E142" s="302" t="s">
        <v>181</v>
      </c>
      <c r="F142" s="303" t="s">
        <v>96</v>
      </c>
      <c r="G142" s="304"/>
      <c r="H142" s="304"/>
      <c r="I142" s="304"/>
      <c r="J142" s="281">
        <f t="shared" si="61"/>
        <v>0</v>
      </c>
      <c r="K142" s="283">
        <f t="shared" si="59"/>
        <v>0</v>
      </c>
    </row>
    <row r="143" spans="1:11" ht="12.75" x14ac:dyDescent="0.2">
      <c r="A143" s="293">
        <v>2</v>
      </c>
      <c r="B143" s="294">
        <v>2</v>
      </c>
      <c r="C143" s="294">
        <v>8</v>
      </c>
      <c r="D143" s="294"/>
      <c r="E143" s="294"/>
      <c r="F143" s="295" t="s">
        <v>220</v>
      </c>
      <c r="G143" s="296">
        <f>+G144+G146+G148+G150+G154+G157+G164+G167</f>
        <v>0</v>
      </c>
      <c r="H143" s="296">
        <f t="shared" ref="H143:I143" si="63">+H144+H146+H148+H150+H154+H157+H164+H167</f>
        <v>49630000</v>
      </c>
      <c r="I143" s="296">
        <f t="shared" si="63"/>
        <v>0</v>
      </c>
      <c r="J143" s="296">
        <f>+J144+J146+J148+J150+J154+J157+J164+J167</f>
        <v>49630000</v>
      </c>
      <c r="K143" s="296">
        <f t="shared" ref="K143" si="64">+K144+K146+K148+K150+K154+K157+K164</f>
        <v>2.0472708182246153</v>
      </c>
    </row>
    <row r="144" spans="1:11" ht="12.75" x14ac:dyDescent="0.2">
      <c r="A144" s="297">
        <v>2</v>
      </c>
      <c r="B144" s="298">
        <v>2</v>
      </c>
      <c r="C144" s="298">
        <v>8</v>
      </c>
      <c r="D144" s="298">
        <v>1</v>
      </c>
      <c r="E144" s="298"/>
      <c r="F144" s="310" t="s">
        <v>969</v>
      </c>
      <c r="G144" s="300">
        <f>G145</f>
        <v>0</v>
      </c>
      <c r="H144" s="300">
        <f>H145</f>
        <v>350000</v>
      </c>
      <c r="I144" s="300">
        <f>I145</f>
        <v>0</v>
      </c>
      <c r="J144" s="300">
        <f>J145</f>
        <v>350000</v>
      </c>
      <c r="K144" s="43">
        <f t="shared" ref="K144" si="65">K145</f>
        <v>2.9092358358855677E-2</v>
      </c>
    </row>
    <row r="145" spans="1:11" ht="12.75" x14ac:dyDescent="0.2">
      <c r="A145" s="301">
        <v>2</v>
      </c>
      <c r="B145" s="302">
        <v>2</v>
      </c>
      <c r="C145" s="302">
        <v>8</v>
      </c>
      <c r="D145" s="302">
        <v>1</v>
      </c>
      <c r="E145" s="302" t="s">
        <v>181</v>
      </c>
      <c r="F145" s="303" t="s">
        <v>969</v>
      </c>
      <c r="G145" s="304"/>
      <c r="H145" s="17">
        <v>350000</v>
      </c>
      <c r="I145" s="17"/>
      <c r="J145" s="281">
        <f>SUBTOTAL(9,G145:I145)</f>
        <v>350000</v>
      </c>
      <c r="K145" s="283">
        <f t="shared" si="59"/>
        <v>2.9092358358855677E-2</v>
      </c>
    </row>
    <row r="146" spans="1:11" ht="12.75" x14ac:dyDescent="0.2">
      <c r="A146" s="297">
        <v>2</v>
      </c>
      <c r="B146" s="298">
        <v>2</v>
      </c>
      <c r="C146" s="298">
        <v>8</v>
      </c>
      <c r="D146" s="298">
        <v>2</v>
      </c>
      <c r="E146" s="298"/>
      <c r="F146" s="310" t="s">
        <v>970</v>
      </c>
      <c r="G146" s="300">
        <f>G147</f>
        <v>0</v>
      </c>
      <c r="H146" s="300">
        <f>H147</f>
        <v>480000</v>
      </c>
      <c r="I146" s="300">
        <f>I147</f>
        <v>0</v>
      </c>
      <c r="J146" s="300">
        <f>J147</f>
        <v>480000</v>
      </c>
      <c r="K146" s="43">
        <f t="shared" ref="K146" si="66">K147</f>
        <v>3.9898091463573503E-2</v>
      </c>
    </row>
    <row r="147" spans="1:11" ht="12.75" x14ac:dyDescent="0.2">
      <c r="A147" s="301">
        <v>2</v>
      </c>
      <c r="B147" s="302">
        <v>2</v>
      </c>
      <c r="C147" s="302">
        <v>8</v>
      </c>
      <c r="D147" s="302">
        <v>2</v>
      </c>
      <c r="E147" s="302" t="s">
        <v>181</v>
      </c>
      <c r="F147" s="303" t="s">
        <v>971</v>
      </c>
      <c r="G147" s="304"/>
      <c r="H147" s="304">
        <v>480000</v>
      </c>
      <c r="I147" s="304"/>
      <c r="J147" s="318">
        <f>SUBTOTAL(9,G147:I147)</f>
        <v>480000</v>
      </c>
      <c r="K147" s="283">
        <f t="shared" si="59"/>
        <v>3.9898091463573503E-2</v>
      </c>
    </row>
    <row r="148" spans="1:11" ht="12.75" x14ac:dyDescent="0.2">
      <c r="A148" s="297">
        <v>2</v>
      </c>
      <c r="B148" s="298">
        <v>2</v>
      </c>
      <c r="C148" s="298">
        <v>8</v>
      </c>
      <c r="D148" s="298">
        <v>4</v>
      </c>
      <c r="E148" s="298"/>
      <c r="F148" s="310" t="s">
        <v>97</v>
      </c>
      <c r="G148" s="300">
        <f>G149</f>
        <v>0</v>
      </c>
      <c r="H148" s="300">
        <f>H149</f>
        <v>300000</v>
      </c>
      <c r="I148" s="300">
        <f>I149</f>
        <v>0</v>
      </c>
      <c r="J148" s="300">
        <f>J149</f>
        <v>300000</v>
      </c>
      <c r="K148" s="43">
        <f t="shared" ref="K148" si="67">K149</f>
        <v>2.493630716473344E-2</v>
      </c>
    </row>
    <row r="149" spans="1:11" ht="12.75" x14ac:dyDescent="0.2">
      <c r="A149" s="301">
        <v>2</v>
      </c>
      <c r="B149" s="302">
        <v>2</v>
      </c>
      <c r="C149" s="302">
        <v>8</v>
      </c>
      <c r="D149" s="302">
        <v>4</v>
      </c>
      <c r="E149" s="302" t="s">
        <v>181</v>
      </c>
      <c r="F149" s="303" t="s">
        <v>97</v>
      </c>
      <c r="G149" s="304"/>
      <c r="H149" s="304">
        <v>300000</v>
      </c>
      <c r="I149" s="304"/>
      <c r="J149" s="318">
        <f>SUBTOTAL(9,G149:I149)</f>
        <v>300000</v>
      </c>
      <c r="K149" s="283">
        <f t="shared" si="59"/>
        <v>2.493630716473344E-2</v>
      </c>
    </row>
    <row r="150" spans="1:11" ht="12.75" x14ac:dyDescent="0.2">
      <c r="A150" s="297">
        <v>2</v>
      </c>
      <c r="B150" s="298">
        <v>2</v>
      </c>
      <c r="C150" s="298">
        <v>8</v>
      </c>
      <c r="D150" s="298">
        <v>5</v>
      </c>
      <c r="E150" s="298"/>
      <c r="F150" s="310" t="s">
        <v>98</v>
      </c>
      <c r="G150" s="300">
        <f>SUM(G151:G153)</f>
        <v>0</v>
      </c>
      <c r="H150" s="300">
        <f>SUM(H151:H153)</f>
        <v>8000000</v>
      </c>
      <c r="I150" s="300">
        <f>SUM(I151:I153)</f>
        <v>0</v>
      </c>
      <c r="J150" s="300">
        <f>SUM(J151:J153)</f>
        <v>8000000</v>
      </c>
      <c r="K150" s="43">
        <f t="shared" ref="K150" si="68">SUM(K151:K153)</f>
        <v>0.6649681910595584</v>
      </c>
    </row>
    <row r="151" spans="1:11" ht="12.75" x14ac:dyDescent="0.2">
      <c r="A151" s="301">
        <v>2</v>
      </c>
      <c r="B151" s="302">
        <v>2</v>
      </c>
      <c r="C151" s="302">
        <v>8</v>
      </c>
      <c r="D151" s="302">
        <v>5</v>
      </c>
      <c r="E151" s="302" t="s">
        <v>181</v>
      </c>
      <c r="F151" s="303" t="s">
        <v>99</v>
      </c>
      <c r="G151" s="304"/>
      <c r="H151" s="304"/>
      <c r="I151" s="304"/>
      <c r="J151" s="318">
        <f>SUBTOTAL(9,G151:I151)</f>
        <v>0</v>
      </c>
      <c r="K151" s="283">
        <f t="shared" si="59"/>
        <v>0</v>
      </c>
    </row>
    <row r="152" spans="1:11" ht="12.75" x14ac:dyDescent="0.2">
      <c r="A152" s="301">
        <v>2</v>
      </c>
      <c r="B152" s="302">
        <v>2</v>
      </c>
      <c r="C152" s="302">
        <v>8</v>
      </c>
      <c r="D152" s="302">
        <v>5</v>
      </c>
      <c r="E152" s="302" t="s">
        <v>182</v>
      </c>
      <c r="F152" s="303" t="s">
        <v>100</v>
      </c>
      <c r="G152" s="304"/>
      <c r="H152" s="17">
        <v>3000000</v>
      </c>
      <c r="I152" s="17"/>
      <c r="J152" s="318">
        <f t="shared" ref="J152:J165" si="69">SUBTOTAL(9,G152:I152)</f>
        <v>3000000</v>
      </c>
      <c r="K152" s="283">
        <f t="shared" si="59"/>
        <v>0.2493630716473344</v>
      </c>
    </row>
    <row r="153" spans="1:11" ht="12.75" x14ac:dyDescent="0.2">
      <c r="A153" s="301">
        <v>2</v>
      </c>
      <c r="B153" s="302">
        <v>2</v>
      </c>
      <c r="C153" s="302">
        <v>8</v>
      </c>
      <c r="D153" s="302">
        <v>5</v>
      </c>
      <c r="E153" s="302" t="s">
        <v>183</v>
      </c>
      <c r="F153" s="303" t="s">
        <v>189</v>
      </c>
      <c r="G153" s="304"/>
      <c r="H153" s="304">
        <v>5000000</v>
      </c>
      <c r="I153" s="304"/>
      <c r="J153" s="318">
        <f>SUBTOTAL(9,G153:I153)</f>
        <v>5000000</v>
      </c>
      <c r="K153" s="283">
        <f>IFERROR(J153/$J$18*100,"0.00")</f>
        <v>0.415605119412224</v>
      </c>
    </row>
    <row r="154" spans="1:11" ht="12.75" x14ac:dyDescent="0.2">
      <c r="A154" s="297">
        <v>2</v>
      </c>
      <c r="B154" s="298">
        <v>2</v>
      </c>
      <c r="C154" s="298">
        <v>8</v>
      </c>
      <c r="D154" s="298">
        <v>6</v>
      </c>
      <c r="E154" s="298"/>
      <c r="F154" s="310" t="s">
        <v>972</v>
      </c>
      <c r="G154" s="300">
        <f>SUM(G155:G156)</f>
        <v>0</v>
      </c>
      <c r="H154" s="300">
        <f>SUM(H155:H156)</f>
        <v>900000</v>
      </c>
      <c r="I154" s="300">
        <f>SUM(I155:I156)</f>
        <v>0</v>
      </c>
      <c r="J154" s="312">
        <f>SUBTOTAL(9,G154:I154)</f>
        <v>900000</v>
      </c>
      <c r="K154" s="43">
        <f t="shared" si="59"/>
        <v>7.480892149420032E-2</v>
      </c>
    </row>
    <row r="155" spans="1:11" ht="12.75" x14ac:dyDescent="0.2">
      <c r="A155" s="301">
        <v>2</v>
      </c>
      <c r="B155" s="302">
        <v>2</v>
      </c>
      <c r="C155" s="302">
        <v>8</v>
      </c>
      <c r="D155" s="302">
        <v>6</v>
      </c>
      <c r="E155" s="302" t="s">
        <v>181</v>
      </c>
      <c r="F155" s="303" t="s">
        <v>411</v>
      </c>
      <c r="G155" s="304"/>
      <c r="H155" s="304">
        <v>900000</v>
      </c>
      <c r="I155" s="304"/>
      <c r="J155" s="318">
        <f t="shared" si="69"/>
        <v>900000</v>
      </c>
      <c r="K155" s="283">
        <f t="shared" si="59"/>
        <v>7.480892149420032E-2</v>
      </c>
    </row>
    <row r="156" spans="1:11" ht="12.75" x14ac:dyDescent="0.2">
      <c r="A156" s="301">
        <v>2</v>
      </c>
      <c r="B156" s="302">
        <v>2</v>
      </c>
      <c r="C156" s="302">
        <v>8</v>
      </c>
      <c r="D156" s="302">
        <v>6</v>
      </c>
      <c r="E156" s="302" t="s">
        <v>182</v>
      </c>
      <c r="F156" s="303" t="s">
        <v>101</v>
      </c>
      <c r="G156" s="304"/>
      <c r="H156" s="17"/>
      <c r="I156" s="17"/>
      <c r="J156" s="318">
        <f t="shared" si="69"/>
        <v>0</v>
      </c>
      <c r="K156" s="283">
        <f t="shared" si="59"/>
        <v>0</v>
      </c>
    </row>
    <row r="157" spans="1:11" ht="12.75" x14ac:dyDescent="0.2">
      <c r="A157" s="297">
        <v>2</v>
      </c>
      <c r="B157" s="298">
        <v>2</v>
      </c>
      <c r="C157" s="298">
        <v>8</v>
      </c>
      <c r="D157" s="298">
        <v>7</v>
      </c>
      <c r="E157" s="298"/>
      <c r="F157" s="310" t="s">
        <v>102</v>
      </c>
      <c r="G157" s="300">
        <f>SUM(G158:G163)</f>
        <v>0</v>
      </c>
      <c r="H157" s="300">
        <f>SUM(H158:H163)</f>
        <v>4600000</v>
      </c>
      <c r="I157" s="300">
        <f>SUM(I158:I163)</f>
        <v>0</v>
      </c>
      <c r="J157" s="300">
        <f>SUM(J158:J163)</f>
        <v>4600000</v>
      </c>
      <c r="K157" s="43">
        <f t="shared" si="59"/>
        <v>0.38235670985924608</v>
      </c>
    </row>
    <row r="158" spans="1:11" ht="12.75" x14ac:dyDescent="0.2">
      <c r="A158" s="301">
        <v>2</v>
      </c>
      <c r="B158" s="302">
        <v>2</v>
      </c>
      <c r="C158" s="302">
        <v>8</v>
      </c>
      <c r="D158" s="302">
        <v>7</v>
      </c>
      <c r="E158" s="302" t="s">
        <v>181</v>
      </c>
      <c r="F158" s="303" t="s">
        <v>102</v>
      </c>
      <c r="G158" s="304"/>
      <c r="H158" s="304">
        <v>200000</v>
      </c>
      <c r="I158" s="304"/>
      <c r="J158" s="318">
        <f>SUBTOTAL(9,G158:I158)</f>
        <v>200000</v>
      </c>
      <c r="K158" s="283">
        <f t="shared" si="59"/>
        <v>1.662420477648896E-2</v>
      </c>
    </row>
    <row r="159" spans="1:11" ht="12.75" x14ac:dyDescent="0.2">
      <c r="A159" s="301">
        <v>2</v>
      </c>
      <c r="B159" s="302">
        <v>2</v>
      </c>
      <c r="C159" s="302">
        <v>8</v>
      </c>
      <c r="D159" s="302">
        <v>7</v>
      </c>
      <c r="E159" s="302" t="s">
        <v>182</v>
      </c>
      <c r="F159" s="303" t="s">
        <v>103</v>
      </c>
      <c r="G159" s="304"/>
      <c r="H159" s="304"/>
      <c r="I159" s="304"/>
      <c r="J159" s="318">
        <f t="shared" si="69"/>
        <v>0</v>
      </c>
      <c r="K159" s="283">
        <f t="shared" si="59"/>
        <v>0</v>
      </c>
    </row>
    <row r="160" spans="1:11" ht="12.75" x14ac:dyDescent="0.2">
      <c r="A160" s="301">
        <v>2</v>
      </c>
      <c r="B160" s="302">
        <v>2</v>
      </c>
      <c r="C160" s="302">
        <v>8</v>
      </c>
      <c r="D160" s="302">
        <v>7</v>
      </c>
      <c r="E160" s="302" t="s">
        <v>183</v>
      </c>
      <c r="F160" s="303" t="s">
        <v>104</v>
      </c>
      <c r="G160" s="304"/>
      <c r="H160" s="304"/>
      <c r="I160" s="304"/>
      <c r="J160" s="318">
        <f t="shared" si="69"/>
        <v>0</v>
      </c>
      <c r="K160" s="283">
        <f t="shared" si="59"/>
        <v>0</v>
      </c>
    </row>
    <row r="161" spans="1:11" ht="12.75" x14ac:dyDescent="0.2">
      <c r="A161" s="301">
        <v>2</v>
      </c>
      <c r="B161" s="302">
        <v>2</v>
      </c>
      <c r="C161" s="302">
        <v>8</v>
      </c>
      <c r="D161" s="302">
        <v>7</v>
      </c>
      <c r="E161" s="302" t="s">
        <v>184</v>
      </c>
      <c r="F161" s="303" t="s">
        <v>105</v>
      </c>
      <c r="G161" s="304"/>
      <c r="H161" s="304"/>
      <c r="I161" s="304"/>
      <c r="J161" s="318">
        <f t="shared" si="69"/>
        <v>0</v>
      </c>
      <c r="K161" s="283">
        <f t="shared" si="59"/>
        <v>0</v>
      </c>
    </row>
    <row r="162" spans="1:11" ht="12.75" x14ac:dyDescent="0.2">
      <c r="A162" s="301">
        <v>2</v>
      </c>
      <c r="B162" s="302">
        <v>2</v>
      </c>
      <c r="C162" s="302">
        <v>8</v>
      </c>
      <c r="D162" s="302">
        <v>7</v>
      </c>
      <c r="E162" s="302" t="s">
        <v>187</v>
      </c>
      <c r="F162" s="303" t="s">
        <v>106</v>
      </c>
      <c r="G162" s="304"/>
      <c r="H162" s="304">
        <v>4000000</v>
      </c>
      <c r="I162" s="304"/>
      <c r="J162" s="318">
        <f t="shared" si="69"/>
        <v>4000000</v>
      </c>
      <c r="K162" s="283">
        <f t="shared" si="59"/>
        <v>0.3324840955297792</v>
      </c>
    </row>
    <row r="163" spans="1:11" ht="12.75" x14ac:dyDescent="0.2">
      <c r="A163" s="301">
        <v>2</v>
      </c>
      <c r="B163" s="302">
        <v>2</v>
      </c>
      <c r="C163" s="302">
        <v>8</v>
      </c>
      <c r="D163" s="302">
        <v>7</v>
      </c>
      <c r="E163" s="302" t="s">
        <v>206</v>
      </c>
      <c r="F163" s="303" t="s">
        <v>107</v>
      </c>
      <c r="G163" s="304"/>
      <c r="H163" s="304">
        <v>400000</v>
      </c>
      <c r="I163" s="304"/>
      <c r="J163" s="318">
        <f t="shared" si="69"/>
        <v>400000</v>
      </c>
      <c r="K163" s="283">
        <f t="shared" si="59"/>
        <v>3.324840955297792E-2</v>
      </c>
    </row>
    <row r="164" spans="1:11" ht="12.75" x14ac:dyDescent="0.2">
      <c r="A164" s="297">
        <v>2</v>
      </c>
      <c r="B164" s="298">
        <v>2</v>
      </c>
      <c r="C164" s="298">
        <v>8</v>
      </c>
      <c r="D164" s="298">
        <v>8</v>
      </c>
      <c r="E164" s="298"/>
      <c r="F164" s="310" t="s">
        <v>108</v>
      </c>
      <c r="G164" s="300">
        <f>SUM(G165:G166)</f>
        <v>0</v>
      </c>
      <c r="H164" s="300">
        <f>SUM(H165:H166)</f>
        <v>10000000</v>
      </c>
      <c r="I164" s="300">
        <f>SUM(I165:I166)</f>
        <v>0</v>
      </c>
      <c r="J164" s="300">
        <f>SUM(J165:J166)</f>
        <v>10000000</v>
      </c>
      <c r="K164" s="43">
        <f t="shared" ref="K164" si="70">SUM(K165:K166)</f>
        <v>0.831210238824448</v>
      </c>
    </row>
    <row r="165" spans="1:11" ht="12.75" x14ac:dyDescent="0.2">
      <c r="A165" s="301">
        <v>2</v>
      </c>
      <c r="B165" s="302">
        <v>2</v>
      </c>
      <c r="C165" s="302">
        <v>8</v>
      </c>
      <c r="D165" s="302">
        <v>8</v>
      </c>
      <c r="E165" s="302" t="s">
        <v>181</v>
      </c>
      <c r="F165" s="303" t="s">
        <v>109</v>
      </c>
      <c r="G165" s="304"/>
      <c r="H165" s="304">
        <v>10000000</v>
      </c>
      <c r="I165" s="304"/>
      <c r="J165" s="318">
        <f t="shared" si="69"/>
        <v>10000000</v>
      </c>
      <c r="K165" s="283">
        <f t="shared" si="59"/>
        <v>0.831210238824448</v>
      </c>
    </row>
    <row r="166" spans="1:11" ht="12.75" x14ac:dyDescent="0.2">
      <c r="A166" s="301">
        <v>2</v>
      </c>
      <c r="B166" s="302">
        <v>2</v>
      </c>
      <c r="C166" s="302">
        <v>8</v>
      </c>
      <c r="D166" s="302">
        <v>8</v>
      </c>
      <c r="E166" s="302" t="s">
        <v>182</v>
      </c>
      <c r="F166" s="303" t="s">
        <v>110</v>
      </c>
      <c r="G166" s="304"/>
      <c r="H166" s="304"/>
      <c r="I166" s="304"/>
      <c r="J166" s="282">
        <f>SUBTOTAL(9,G166:I166)</f>
        <v>0</v>
      </c>
      <c r="K166" s="283">
        <f t="shared" si="59"/>
        <v>0</v>
      </c>
    </row>
    <row r="167" spans="1:11" ht="12.75" x14ac:dyDescent="0.2">
      <c r="A167" s="297">
        <v>2</v>
      </c>
      <c r="B167" s="298">
        <v>2</v>
      </c>
      <c r="C167" s="298">
        <v>9</v>
      </c>
      <c r="D167" s="298">
        <v>2</v>
      </c>
      <c r="E167" s="302"/>
      <c r="F167" s="310" t="s">
        <v>973</v>
      </c>
      <c r="G167" s="300">
        <f>+G168+G169</f>
        <v>0</v>
      </c>
      <c r="H167" s="300">
        <f>+H168+H169</f>
        <v>25000000</v>
      </c>
      <c r="I167" s="300">
        <f>+I168+I169</f>
        <v>0</v>
      </c>
      <c r="J167" s="19">
        <f t="shared" ref="J167:K167" si="71">SUBTOTAL(9,G167:I167)</f>
        <v>25000000</v>
      </c>
      <c r="K167" s="43">
        <f t="shared" si="71"/>
        <v>25000000</v>
      </c>
    </row>
    <row r="168" spans="1:11" ht="12.75" x14ac:dyDescent="0.2">
      <c r="A168" s="301">
        <v>2</v>
      </c>
      <c r="B168" s="302">
        <v>2</v>
      </c>
      <c r="C168" s="302">
        <v>9</v>
      </c>
      <c r="D168" s="302">
        <v>2</v>
      </c>
      <c r="E168" s="302" t="s">
        <v>933</v>
      </c>
      <c r="F168" s="303" t="s">
        <v>973</v>
      </c>
      <c r="G168" s="313"/>
      <c r="H168" s="17">
        <v>25000000</v>
      </c>
      <c r="I168" s="17"/>
      <c r="J168" s="281">
        <f>SUBTOTAL(9,G168:I168)</f>
        <v>25000000</v>
      </c>
      <c r="K168" s="283">
        <f t="shared" si="59"/>
        <v>2.0780255970611199</v>
      </c>
    </row>
    <row r="169" spans="1:11" ht="12.75" x14ac:dyDescent="0.2">
      <c r="A169" s="301">
        <v>2</v>
      </c>
      <c r="B169" s="302">
        <v>2</v>
      </c>
      <c r="C169" s="302">
        <v>9</v>
      </c>
      <c r="D169" s="302">
        <v>2</v>
      </c>
      <c r="E169" s="302" t="s">
        <v>183</v>
      </c>
      <c r="F169" s="303" t="s">
        <v>975</v>
      </c>
      <c r="G169" s="304"/>
      <c r="H169" s="17"/>
      <c r="I169" s="17"/>
      <c r="J169" s="281">
        <f>SUBTOTAL(9,G169:I169)</f>
        <v>0</v>
      </c>
      <c r="K169" s="283">
        <f t="shared" si="59"/>
        <v>0</v>
      </c>
    </row>
    <row r="170" spans="1:11" ht="12.75" x14ac:dyDescent="0.2">
      <c r="A170" s="289">
        <v>2</v>
      </c>
      <c r="B170" s="290">
        <v>3</v>
      </c>
      <c r="C170" s="290"/>
      <c r="D170" s="290"/>
      <c r="E170" s="290"/>
      <c r="F170" s="291" t="s">
        <v>14</v>
      </c>
      <c r="G170" s="292">
        <f>+G171+G179+G188+G197+G200+G209+G224+G237</f>
        <v>84480000</v>
      </c>
      <c r="H170" s="292">
        <f t="shared" ref="H170:I170" si="72">+H171+H179+H188+H197+H200+H209+H224+H237</f>
        <v>135270001</v>
      </c>
      <c r="I170" s="292">
        <f t="shared" si="72"/>
        <v>0</v>
      </c>
      <c r="J170" s="292">
        <f t="shared" ref="J170:K170" si="73">+J171+J179+J188+J197+J200+J209+J224+J237</f>
        <v>219750001</v>
      </c>
      <c r="K170" s="292">
        <f t="shared" si="73"/>
        <v>18.265845081288269</v>
      </c>
    </row>
    <row r="171" spans="1:11" ht="12.75" x14ac:dyDescent="0.2">
      <c r="A171" s="293">
        <v>2</v>
      </c>
      <c r="B171" s="294">
        <v>3</v>
      </c>
      <c r="C171" s="294">
        <v>1</v>
      </c>
      <c r="D171" s="294"/>
      <c r="E171" s="294"/>
      <c r="F171" s="295" t="s">
        <v>15</v>
      </c>
      <c r="G171" s="296">
        <f>+G172+G174+G177</f>
        <v>0</v>
      </c>
      <c r="H171" s="296">
        <f>+H172+H174+H177</f>
        <v>1500000</v>
      </c>
      <c r="I171" s="296">
        <f>+I172+I174+I177</f>
        <v>0</v>
      </c>
      <c r="J171" s="296">
        <f t="shared" ref="J171:K171" si="74">+J172+J174+J177</f>
        <v>1500000</v>
      </c>
      <c r="K171" s="296">
        <f t="shared" si="74"/>
        <v>0.1246815358236672</v>
      </c>
    </row>
    <row r="172" spans="1:11" ht="12.75" x14ac:dyDescent="0.2">
      <c r="A172" s="297">
        <v>2</v>
      </c>
      <c r="B172" s="298">
        <v>3</v>
      </c>
      <c r="C172" s="298">
        <v>1</v>
      </c>
      <c r="D172" s="298">
        <v>1</v>
      </c>
      <c r="E172" s="298"/>
      <c r="F172" s="310" t="s">
        <v>112</v>
      </c>
      <c r="G172" s="300">
        <f>+G173</f>
        <v>0</v>
      </c>
      <c r="H172" s="300">
        <f>+H173</f>
        <v>1500000</v>
      </c>
      <c r="I172" s="300">
        <f>+I173</f>
        <v>0</v>
      </c>
      <c r="J172" s="300">
        <f t="shared" ref="J172:K172" si="75">+J173</f>
        <v>1500000</v>
      </c>
      <c r="K172" s="43">
        <f t="shared" si="75"/>
        <v>0.1246815358236672</v>
      </c>
    </row>
    <row r="173" spans="1:11" ht="12.75" x14ac:dyDescent="0.2">
      <c r="A173" s="301">
        <v>2</v>
      </c>
      <c r="B173" s="302">
        <v>3</v>
      </c>
      <c r="C173" s="302">
        <v>1</v>
      </c>
      <c r="D173" s="302">
        <v>1</v>
      </c>
      <c r="E173" s="302" t="s">
        <v>181</v>
      </c>
      <c r="F173" s="303" t="s">
        <v>112</v>
      </c>
      <c r="G173" s="304"/>
      <c r="H173" s="17">
        <v>1500000</v>
      </c>
      <c r="I173" s="17"/>
      <c r="J173" s="281">
        <f>SUBTOTAL(9,G173:I173)</f>
        <v>1500000</v>
      </c>
      <c r="K173" s="283">
        <f t="shared" si="59"/>
        <v>0.1246815358236672</v>
      </c>
    </row>
    <row r="174" spans="1:11" ht="12.75" x14ac:dyDescent="0.2">
      <c r="A174" s="297">
        <v>2</v>
      </c>
      <c r="B174" s="298">
        <v>3</v>
      </c>
      <c r="C174" s="298">
        <v>1</v>
      </c>
      <c r="D174" s="298">
        <v>3</v>
      </c>
      <c r="E174" s="298"/>
      <c r="F174" s="310" t="s">
        <v>113</v>
      </c>
      <c r="G174" s="300">
        <f>SUM(G175:G176)</f>
        <v>0</v>
      </c>
      <c r="H174" s="300">
        <f>SUM(H175:H176)</f>
        <v>0</v>
      </c>
      <c r="I174" s="300">
        <f>SUM(I175:I176)</f>
        <v>0</v>
      </c>
      <c r="J174" s="300">
        <f>SUM(J175:J176)</f>
        <v>0</v>
      </c>
      <c r="K174" s="43">
        <f t="shared" ref="K174" si="76">SUM(K175:K176)</f>
        <v>0</v>
      </c>
    </row>
    <row r="175" spans="1:11" ht="12.75" x14ac:dyDescent="0.2">
      <c r="A175" s="301">
        <v>2</v>
      </c>
      <c r="B175" s="302">
        <v>3</v>
      </c>
      <c r="C175" s="302">
        <v>1</v>
      </c>
      <c r="D175" s="302">
        <v>3</v>
      </c>
      <c r="E175" s="302" t="s">
        <v>182</v>
      </c>
      <c r="F175" s="303" t="s">
        <v>114</v>
      </c>
      <c r="G175" s="304"/>
      <c r="H175" s="17"/>
      <c r="I175" s="17"/>
      <c r="J175" s="281">
        <f t="shared" ref="J175:J181" si="77">SUBTOTAL(9,G175:I175)</f>
        <v>0</v>
      </c>
      <c r="K175" s="283">
        <f t="shared" si="59"/>
        <v>0</v>
      </c>
    </row>
    <row r="176" spans="1:11" ht="12.75" x14ac:dyDescent="0.2">
      <c r="A176" s="301">
        <v>2</v>
      </c>
      <c r="B176" s="302">
        <v>3</v>
      </c>
      <c r="C176" s="302">
        <v>1</v>
      </c>
      <c r="D176" s="302">
        <v>3</v>
      </c>
      <c r="E176" s="302" t="s">
        <v>183</v>
      </c>
      <c r="F176" s="303" t="s">
        <v>115</v>
      </c>
      <c r="G176" s="311"/>
      <c r="H176" s="17"/>
      <c r="I176" s="17"/>
      <c r="J176" s="281">
        <f t="shared" si="77"/>
        <v>0</v>
      </c>
      <c r="K176" s="283">
        <f t="shared" si="59"/>
        <v>0</v>
      </c>
    </row>
    <row r="177" spans="1:11" ht="12.75" x14ac:dyDescent="0.2">
      <c r="A177" s="297">
        <v>2</v>
      </c>
      <c r="B177" s="298">
        <v>3</v>
      </c>
      <c r="C177" s="298">
        <v>1</v>
      </c>
      <c r="D177" s="298">
        <v>4</v>
      </c>
      <c r="E177" s="298"/>
      <c r="F177" s="310" t="s">
        <v>116</v>
      </c>
      <c r="G177" s="312">
        <f>+G178</f>
        <v>0</v>
      </c>
      <c r="H177" s="312">
        <f>+H178</f>
        <v>0</v>
      </c>
      <c r="I177" s="312">
        <f>+I178</f>
        <v>0</v>
      </c>
      <c r="J177" s="312">
        <f t="shared" ref="J177:K177" si="78">+J178</f>
        <v>0</v>
      </c>
      <c r="K177" s="43">
        <f t="shared" si="78"/>
        <v>0</v>
      </c>
    </row>
    <row r="178" spans="1:11" ht="12.75" x14ac:dyDescent="0.2">
      <c r="A178" s="301">
        <v>2</v>
      </c>
      <c r="B178" s="302">
        <v>3</v>
      </c>
      <c r="C178" s="302">
        <v>1</v>
      </c>
      <c r="D178" s="302">
        <v>4</v>
      </c>
      <c r="E178" s="302" t="s">
        <v>181</v>
      </c>
      <c r="F178" s="303" t="s">
        <v>116</v>
      </c>
      <c r="G178" s="311"/>
      <c r="H178" s="17"/>
      <c r="I178" s="17"/>
      <c r="J178" s="281">
        <f t="shared" si="77"/>
        <v>0</v>
      </c>
      <c r="K178" s="283">
        <f t="shared" si="59"/>
        <v>0</v>
      </c>
    </row>
    <row r="179" spans="1:11" ht="12.75" x14ac:dyDescent="0.2">
      <c r="A179" s="293">
        <v>2</v>
      </c>
      <c r="B179" s="294">
        <v>3</v>
      </c>
      <c r="C179" s="294">
        <v>2</v>
      </c>
      <c r="D179" s="294"/>
      <c r="E179" s="294"/>
      <c r="F179" s="295" t="s">
        <v>16</v>
      </c>
      <c r="G179" s="296">
        <f>+G180+G182+G184+G186</f>
        <v>0</v>
      </c>
      <c r="H179" s="296">
        <f>+H180+H182+H184+H186</f>
        <v>4500000</v>
      </c>
      <c r="I179" s="296">
        <f>+I180+I182+I184+I186</f>
        <v>0</v>
      </c>
      <c r="J179" s="296">
        <f>+J180+J182+J184+J186</f>
        <v>4500000</v>
      </c>
      <c r="K179" s="296">
        <f t="shared" ref="K179" si="79">+K180+K182+K184+K186</f>
        <v>0.3740446074710016</v>
      </c>
    </row>
    <row r="180" spans="1:11" ht="12.75" x14ac:dyDescent="0.2">
      <c r="A180" s="297">
        <v>2</v>
      </c>
      <c r="B180" s="298">
        <v>3</v>
      </c>
      <c r="C180" s="298">
        <v>2</v>
      </c>
      <c r="D180" s="298">
        <v>1</v>
      </c>
      <c r="E180" s="298"/>
      <c r="F180" s="310" t="s">
        <v>976</v>
      </c>
      <c r="G180" s="312">
        <f>+G181</f>
        <v>0</v>
      </c>
      <c r="H180" s="312">
        <f>+H181</f>
        <v>0</v>
      </c>
      <c r="I180" s="312">
        <f>+I181</f>
        <v>0</v>
      </c>
      <c r="J180" s="312">
        <f t="shared" ref="J180:K180" si="80">+J181</f>
        <v>0</v>
      </c>
      <c r="K180" s="43">
        <f t="shared" si="80"/>
        <v>0</v>
      </c>
    </row>
    <row r="181" spans="1:11" ht="12.75" x14ac:dyDescent="0.2">
      <c r="A181" s="301">
        <v>2</v>
      </c>
      <c r="B181" s="302">
        <v>3</v>
      </c>
      <c r="C181" s="302">
        <v>2</v>
      </c>
      <c r="D181" s="302">
        <v>1</v>
      </c>
      <c r="E181" s="302" t="s">
        <v>181</v>
      </c>
      <c r="F181" s="303" t="s">
        <v>976</v>
      </c>
      <c r="G181" s="311"/>
      <c r="H181" s="311"/>
      <c r="I181" s="311"/>
      <c r="J181" s="282">
        <f t="shared" si="77"/>
        <v>0</v>
      </c>
      <c r="K181" s="283">
        <f t="shared" si="59"/>
        <v>0</v>
      </c>
    </row>
    <row r="182" spans="1:11" ht="12.75" x14ac:dyDescent="0.2">
      <c r="A182" s="297">
        <v>2</v>
      </c>
      <c r="B182" s="298">
        <v>3</v>
      </c>
      <c r="C182" s="298">
        <v>2</v>
      </c>
      <c r="D182" s="298">
        <v>2</v>
      </c>
      <c r="E182" s="298"/>
      <c r="F182" s="310" t="s">
        <v>117</v>
      </c>
      <c r="G182" s="312">
        <f>+G183</f>
        <v>0</v>
      </c>
      <c r="H182" s="312">
        <f>+H183</f>
        <v>1500000</v>
      </c>
      <c r="I182" s="312">
        <f>+I183</f>
        <v>0</v>
      </c>
      <c r="J182" s="312">
        <f t="shared" ref="J182:K182" si="81">+J183</f>
        <v>1500000</v>
      </c>
      <c r="K182" s="43">
        <f t="shared" si="81"/>
        <v>0.1246815358236672</v>
      </c>
    </row>
    <row r="183" spans="1:11" ht="12.75" x14ac:dyDescent="0.2">
      <c r="A183" s="301">
        <v>2</v>
      </c>
      <c r="B183" s="302">
        <v>3</v>
      </c>
      <c r="C183" s="302">
        <v>2</v>
      </c>
      <c r="D183" s="302">
        <v>2</v>
      </c>
      <c r="E183" s="302" t="s">
        <v>181</v>
      </c>
      <c r="F183" s="303" t="s">
        <v>117</v>
      </c>
      <c r="G183" s="311"/>
      <c r="H183" s="311">
        <v>1500000</v>
      </c>
      <c r="I183" s="311"/>
      <c r="J183" s="281">
        <f>SUBTOTAL(9,G183:I183)</f>
        <v>1500000</v>
      </c>
      <c r="K183" s="283">
        <f t="shared" si="59"/>
        <v>0.1246815358236672</v>
      </c>
    </row>
    <row r="184" spans="1:11" ht="12.75" x14ac:dyDescent="0.2">
      <c r="A184" s="297">
        <v>2</v>
      </c>
      <c r="B184" s="298">
        <v>3</v>
      </c>
      <c r="C184" s="298">
        <v>2</v>
      </c>
      <c r="D184" s="298">
        <v>3</v>
      </c>
      <c r="E184" s="298"/>
      <c r="F184" s="310" t="s">
        <v>118</v>
      </c>
      <c r="G184" s="312">
        <f>+G185</f>
        <v>0</v>
      </c>
      <c r="H184" s="312">
        <f>+H185</f>
        <v>3000000</v>
      </c>
      <c r="I184" s="312">
        <f>+I185</f>
        <v>0</v>
      </c>
      <c r="J184" s="312">
        <f t="shared" ref="J184:K184" si="82">+J185</f>
        <v>3000000</v>
      </c>
      <c r="K184" s="43">
        <f t="shared" si="82"/>
        <v>0.2493630716473344</v>
      </c>
    </row>
    <row r="185" spans="1:11" ht="12.75" x14ac:dyDescent="0.2">
      <c r="A185" s="301">
        <v>2</v>
      </c>
      <c r="B185" s="302">
        <v>3</v>
      </c>
      <c r="C185" s="302">
        <v>2</v>
      </c>
      <c r="D185" s="302">
        <v>3</v>
      </c>
      <c r="E185" s="302" t="s">
        <v>181</v>
      </c>
      <c r="F185" s="303" t="s">
        <v>118</v>
      </c>
      <c r="G185" s="311"/>
      <c r="H185" s="17">
        <v>3000000</v>
      </c>
      <c r="I185" s="17"/>
      <c r="J185" s="281">
        <f>SUBTOTAL(9,G185:I185)</f>
        <v>3000000</v>
      </c>
      <c r="K185" s="283">
        <f t="shared" si="59"/>
        <v>0.2493630716473344</v>
      </c>
    </row>
    <row r="186" spans="1:11" ht="12.75" x14ac:dyDescent="0.2">
      <c r="A186" s="297">
        <v>2</v>
      </c>
      <c r="B186" s="298">
        <v>3</v>
      </c>
      <c r="C186" s="298">
        <v>2</v>
      </c>
      <c r="D186" s="298">
        <v>4</v>
      </c>
      <c r="E186" s="298"/>
      <c r="F186" s="310" t="s">
        <v>17</v>
      </c>
      <c r="G186" s="312">
        <f>+G187</f>
        <v>0</v>
      </c>
      <c r="H186" s="312">
        <f>+H187</f>
        <v>0</v>
      </c>
      <c r="I186" s="312">
        <f>+I187</f>
        <v>0</v>
      </c>
      <c r="J186" s="312">
        <f t="shared" ref="J186:K186" si="83">+J187</f>
        <v>0</v>
      </c>
      <c r="K186" s="43">
        <f t="shared" si="83"/>
        <v>0</v>
      </c>
    </row>
    <row r="187" spans="1:11" ht="12.75" x14ac:dyDescent="0.2">
      <c r="A187" s="301">
        <v>2</v>
      </c>
      <c r="B187" s="302">
        <v>3</v>
      </c>
      <c r="C187" s="302">
        <v>2</v>
      </c>
      <c r="D187" s="302">
        <v>4</v>
      </c>
      <c r="E187" s="302" t="s">
        <v>181</v>
      </c>
      <c r="F187" s="303" t="s">
        <v>17</v>
      </c>
      <c r="G187" s="311"/>
      <c r="H187" s="17"/>
      <c r="I187" s="17"/>
      <c r="J187" s="281">
        <f>SUBTOTAL(9,G187:I187)</f>
        <v>0</v>
      </c>
      <c r="K187" s="283">
        <f t="shared" si="59"/>
        <v>0</v>
      </c>
    </row>
    <row r="188" spans="1:11" ht="12.75" x14ac:dyDescent="0.2">
      <c r="A188" s="293">
        <v>2</v>
      </c>
      <c r="B188" s="294">
        <v>3</v>
      </c>
      <c r="C188" s="294">
        <v>3</v>
      </c>
      <c r="D188" s="294"/>
      <c r="E188" s="294"/>
      <c r="F188" s="295" t="s">
        <v>222</v>
      </c>
      <c r="G188" s="296">
        <f>+G189+G191+G193+G195</f>
        <v>0</v>
      </c>
      <c r="H188" s="296">
        <f>+H189+H191+H193+H195</f>
        <v>3500000</v>
      </c>
      <c r="I188" s="296">
        <f>+I189+I191+I193+I195</f>
        <v>0</v>
      </c>
      <c r="J188" s="296">
        <f>+J189+J191+J193+J195</f>
        <v>3500000</v>
      </c>
      <c r="K188" s="296">
        <f t="shared" ref="K188" si="84">+K189+K191+K193+K195</f>
        <v>0.2909235835885568</v>
      </c>
    </row>
    <row r="189" spans="1:11" ht="12.75" x14ac:dyDescent="0.2">
      <c r="A189" s="297">
        <v>2</v>
      </c>
      <c r="B189" s="298">
        <v>3</v>
      </c>
      <c r="C189" s="298">
        <v>3</v>
      </c>
      <c r="D189" s="298">
        <v>1</v>
      </c>
      <c r="E189" s="298"/>
      <c r="F189" s="310" t="s">
        <v>119</v>
      </c>
      <c r="G189" s="300">
        <f>G190</f>
        <v>0</v>
      </c>
      <c r="H189" s="300">
        <f>H190</f>
        <v>3000000</v>
      </c>
      <c r="I189" s="300">
        <f>I190</f>
        <v>0</v>
      </c>
      <c r="J189" s="300">
        <f t="shared" ref="J189:K189" si="85">J190</f>
        <v>3000000</v>
      </c>
      <c r="K189" s="43">
        <f t="shared" si="85"/>
        <v>0.2493630716473344</v>
      </c>
    </row>
    <row r="190" spans="1:11" ht="12.75" x14ac:dyDescent="0.2">
      <c r="A190" s="301">
        <v>2</v>
      </c>
      <c r="B190" s="302">
        <v>3</v>
      </c>
      <c r="C190" s="302">
        <v>3</v>
      </c>
      <c r="D190" s="302">
        <v>1</v>
      </c>
      <c r="E190" s="302" t="s">
        <v>181</v>
      </c>
      <c r="F190" s="303" t="s">
        <v>119</v>
      </c>
      <c r="G190" s="304"/>
      <c r="H190" s="304">
        <v>3000000</v>
      </c>
      <c r="I190" s="304"/>
      <c r="J190" s="282">
        <f>SUBTOTAL(9,G190:I190)</f>
        <v>3000000</v>
      </c>
      <c r="K190" s="283">
        <f t="shared" si="59"/>
        <v>0.2493630716473344</v>
      </c>
    </row>
    <row r="191" spans="1:11" ht="12.75" x14ac:dyDescent="0.2">
      <c r="A191" s="297">
        <v>2</v>
      </c>
      <c r="B191" s="298">
        <v>3</v>
      </c>
      <c r="C191" s="298">
        <v>3</v>
      </c>
      <c r="D191" s="298">
        <v>2</v>
      </c>
      <c r="E191" s="298"/>
      <c r="F191" s="310" t="s">
        <v>120</v>
      </c>
      <c r="G191" s="312">
        <f>+G192</f>
        <v>0</v>
      </c>
      <c r="H191" s="312">
        <f>+H192</f>
        <v>0</v>
      </c>
      <c r="I191" s="312">
        <f>+I192</f>
        <v>0</v>
      </c>
      <c r="J191" s="312">
        <f>+J192</f>
        <v>0</v>
      </c>
      <c r="K191" s="43">
        <f t="shared" ref="K191" si="86">+K192</f>
        <v>0</v>
      </c>
    </row>
    <row r="192" spans="1:11" ht="12.75" x14ac:dyDescent="0.2">
      <c r="A192" s="301">
        <v>2</v>
      </c>
      <c r="B192" s="302">
        <v>3</v>
      </c>
      <c r="C192" s="302">
        <v>3</v>
      </c>
      <c r="D192" s="302">
        <v>2</v>
      </c>
      <c r="E192" s="302" t="s">
        <v>181</v>
      </c>
      <c r="F192" s="303" t="s">
        <v>120</v>
      </c>
      <c r="G192" s="304"/>
      <c r="H192" s="304"/>
      <c r="I192" s="304"/>
      <c r="J192" s="282">
        <f>SUBTOTAL(9,G192:I192)</f>
        <v>0</v>
      </c>
      <c r="K192" s="283">
        <f t="shared" si="59"/>
        <v>0</v>
      </c>
    </row>
    <row r="193" spans="1:11" ht="12.75" x14ac:dyDescent="0.2">
      <c r="A193" s="297">
        <v>2</v>
      </c>
      <c r="B193" s="298">
        <v>3</v>
      </c>
      <c r="C193" s="298">
        <v>3</v>
      </c>
      <c r="D193" s="298">
        <v>3</v>
      </c>
      <c r="E193" s="298"/>
      <c r="F193" s="310" t="s">
        <v>121</v>
      </c>
      <c r="G193" s="312">
        <f>+G194</f>
        <v>0</v>
      </c>
      <c r="H193" s="312">
        <f>+H194</f>
        <v>500000</v>
      </c>
      <c r="I193" s="312">
        <f>+I194</f>
        <v>0</v>
      </c>
      <c r="J193" s="312">
        <f>+J194</f>
        <v>500000</v>
      </c>
      <c r="K193" s="43">
        <f>IFERROR(J193/$J$18*100,"0.00")</f>
        <v>4.15605119412224E-2</v>
      </c>
    </row>
    <row r="194" spans="1:11" ht="12.75" x14ac:dyDescent="0.2">
      <c r="A194" s="301">
        <v>2</v>
      </c>
      <c r="B194" s="302">
        <v>3</v>
      </c>
      <c r="C194" s="302">
        <v>3</v>
      </c>
      <c r="D194" s="302">
        <v>3</v>
      </c>
      <c r="E194" s="302" t="s">
        <v>181</v>
      </c>
      <c r="F194" s="303" t="s">
        <v>121</v>
      </c>
      <c r="G194" s="304"/>
      <c r="H194" s="17">
        <v>500000</v>
      </c>
      <c r="I194" s="17"/>
      <c r="J194" s="282">
        <f>SUBTOTAL(9,G194:I194)</f>
        <v>500000</v>
      </c>
      <c r="K194" s="283">
        <f t="shared" ref="K194:K256" si="87">IFERROR(J194/$J$18*100,"0.00")</f>
        <v>4.15605119412224E-2</v>
      </c>
    </row>
    <row r="195" spans="1:11" ht="12.75" x14ac:dyDescent="0.2">
      <c r="A195" s="297">
        <v>2</v>
      </c>
      <c r="B195" s="298">
        <v>3</v>
      </c>
      <c r="C195" s="298">
        <v>3</v>
      </c>
      <c r="D195" s="298">
        <v>4</v>
      </c>
      <c r="E195" s="298"/>
      <c r="F195" s="310" t="s">
        <v>122</v>
      </c>
      <c r="G195" s="312">
        <f>+G196</f>
        <v>0</v>
      </c>
      <c r="H195" s="312">
        <f>+H196</f>
        <v>0</v>
      </c>
      <c r="I195" s="312">
        <f>+I196</f>
        <v>0</v>
      </c>
      <c r="J195" s="312">
        <f t="shared" ref="J195:K195" si="88">+J196</f>
        <v>0</v>
      </c>
      <c r="K195" s="43">
        <f t="shared" si="88"/>
        <v>0</v>
      </c>
    </row>
    <row r="196" spans="1:11" ht="12.75" x14ac:dyDescent="0.2">
      <c r="A196" s="301">
        <v>2</v>
      </c>
      <c r="B196" s="302">
        <v>3</v>
      </c>
      <c r="C196" s="302">
        <v>3</v>
      </c>
      <c r="D196" s="302">
        <v>4</v>
      </c>
      <c r="E196" s="302" t="s">
        <v>181</v>
      </c>
      <c r="F196" s="303" t="s">
        <v>122</v>
      </c>
      <c r="G196" s="311"/>
      <c r="H196" s="311"/>
      <c r="I196" s="311"/>
      <c r="J196" s="282">
        <f>SUBTOTAL(9,G196:I196)</f>
        <v>0</v>
      </c>
      <c r="K196" s="283">
        <f t="shared" si="87"/>
        <v>0</v>
      </c>
    </row>
    <row r="197" spans="1:11" ht="12.75" x14ac:dyDescent="0.2">
      <c r="A197" s="293">
        <v>2</v>
      </c>
      <c r="B197" s="294">
        <v>3</v>
      </c>
      <c r="C197" s="294">
        <v>4</v>
      </c>
      <c r="D197" s="294"/>
      <c r="E197" s="294"/>
      <c r="F197" s="295" t="s">
        <v>223</v>
      </c>
      <c r="G197" s="296">
        <f>+G198</f>
        <v>84480000</v>
      </c>
      <c r="H197" s="296">
        <f>+H198</f>
        <v>55520000</v>
      </c>
      <c r="I197" s="296">
        <f>+I198</f>
        <v>0</v>
      </c>
      <c r="J197" s="296">
        <f>+J198</f>
        <v>140000000</v>
      </c>
      <c r="K197" s="317">
        <f t="shared" ref="J197:K198" si="89">+K198</f>
        <v>11.636943343542272</v>
      </c>
    </row>
    <row r="198" spans="1:11" ht="12.75" x14ac:dyDescent="0.2">
      <c r="A198" s="297">
        <v>2</v>
      </c>
      <c r="B198" s="298">
        <v>3</v>
      </c>
      <c r="C198" s="298">
        <v>4</v>
      </c>
      <c r="D198" s="298">
        <v>1</v>
      </c>
      <c r="E198" s="298"/>
      <c r="F198" s="310" t="s">
        <v>123</v>
      </c>
      <c r="G198" s="312">
        <f>+G199</f>
        <v>84480000</v>
      </c>
      <c r="H198" s="312">
        <f>+H199</f>
        <v>55520000</v>
      </c>
      <c r="I198" s="312">
        <f>+I199</f>
        <v>0</v>
      </c>
      <c r="J198" s="312">
        <f t="shared" si="89"/>
        <v>140000000</v>
      </c>
      <c r="K198" s="43">
        <f t="shared" si="89"/>
        <v>11.636943343542272</v>
      </c>
    </row>
    <row r="199" spans="1:11" ht="12.75" x14ac:dyDescent="0.2">
      <c r="A199" s="301">
        <v>2</v>
      </c>
      <c r="B199" s="302">
        <v>3</v>
      </c>
      <c r="C199" s="302">
        <v>4</v>
      </c>
      <c r="D199" s="302">
        <v>1</v>
      </c>
      <c r="E199" s="302" t="s">
        <v>181</v>
      </c>
      <c r="F199" s="303" t="s">
        <v>123</v>
      </c>
      <c r="G199" s="304">
        <v>84480000</v>
      </c>
      <c r="H199" s="17">
        <v>55520000</v>
      </c>
      <c r="I199" s="17"/>
      <c r="J199" s="282">
        <f>SUBTOTAL(9,G199:I199)</f>
        <v>140000000</v>
      </c>
      <c r="K199" s="283">
        <f t="shared" si="87"/>
        <v>11.636943343542272</v>
      </c>
    </row>
    <row r="200" spans="1:11" ht="12.75" x14ac:dyDescent="0.2">
      <c r="A200" s="293">
        <v>2</v>
      </c>
      <c r="B200" s="294">
        <v>3</v>
      </c>
      <c r="C200" s="294">
        <v>5</v>
      </c>
      <c r="D200" s="294"/>
      <c r="E200" s="294"/>
      <c r="F200" s="295" t="s">
        <v>125</v>
      </c>
      <c r="G200" s="296">
        <f>+G201+G203+G205+G207</f>
        <v>0</v>
      </c>
      <c r="H200" s="296">
        <f>+H201+H203+H205+H207</f>
        <v>0</v>
      </c>
      <c r="I200" s="296">
        <f>+I201+I203+I205+I207</f>
        <v>0</v>
      </c>
      <c r="J200" s="296">
        <f>+J201+J203+J205+J207</f>
        <v>0</v>
      </c>
      <c r="K200" s="296">
        <f t="shared" ref="K200" si="90">+K201+K203+K205+K207</f>
        <v>0</v>
      </c>
    </row>
    <row r="201" spans="1:11" ht="12.75" x14ac:dyDescent="0.2">
      <c r="A201" s="297">
        <v>2</v>
      </c>
      <c r="B201" s="298">
        <v>3</v>
      </c>
      <c r="C201" s="298">
        <v>5</v>
      </c>
      <c r="D201" s="298">
        <v>2</v>
      </c>
      <c r="E201" s="298"/>
      <c r="F201" s="310" t="s">
        <v>977</v>
      </c>
      <c r="G201" s="312">
        <f>+G202</f>
        <v>0</v>
      </c>
      <c r="H201" s="312">
        <f>+H202</f>
        <v>0</v>
      </c>
      <c r="I201" s="312">
        <f>+I202</f>
        <v>0</v>
      </c>
      <c r="J201" s="312">
        <f>+J202</f>
        <v>0</v>
      </c>
      <c r="K201" s="43">
        <f t="shared" ref="K201" si="91">+K202</f>
        <v>0</v>
      </c>
    </row>
    <row r="202" spans="1:11" ht="12.75" x14ac:dyDescent="0.2">
      <c r="A202" s="301">
        <v>2</v>
      </c>
      <c r="B202" s="302">
        <v>3</v>
      </c>
      <c r="C202" s="302">
        <v>5</v>
      </c>
      <c r="D202" s="302">
        <v>2</v>
      </c>
      <c r="E202" s="302" t="s">
        <v>181</v>
      </c>
      <c r="F202" s="303" t="s">
        <v>977</v>
      </c>
      <c r="G202" s="311"/>
      <c r="H202" s="17"/>
      <c r="I202" s="17"/>
      <c r="J202" s="282">
        <f>SUBTOTAL(9,G202:I202)</f>
        <v>0</v>
      </c>
      <c r="K202" s="283">
        <f t="shared" si="87"/>
        <v>0</v>
      </c>
    </row>
    <row r="203" spans="1:11" ht="12.75" x14ac:dyDescent="0.2">
      <c r="A203" s="297">
        <v>2</v>
      </c>
      <c r="B203" s="298">
        <v>3</v>
      </c>
      <c r="C203" s="298">
        <v>5</v>
      </c>
      <c r="D203" s="298">
        <v>3</v>
      </c>
      <c r="E203" s="298"/>
      <c r="F203" s="310" t="s">
        <v>124</v>
      </c>
      <c r="G203" s="312">
        <f>+G204</f>
        <v>0</v>
      </c>
      <c r="H203" s="312">
        <f>+H204</f>
        <v>0</v>
      </c>
      <c r="I203" s="312">
        <f>+I204</f>
        <v>0</v>
      </c>
      <c r="J203" s="312">
        <f>+J204</f>
        <v>0</v>
      </c>
      <c r="K203" s="43">
        <f t="shared" ref="K203" si="92">+K204</f>
        <v>0</v>
      </c>
    </row>
    <row r="204" spans="1:11" ht="12.75" x14ac:dyDescent="0.2">
      <c r="A204" s="301">
        <v>2</v>
      </c>
      <c r="B204" s="302">
        <v>3</v>
      </c>
      <c r="C204" s="302">
        <v>5</v>
      </c>
      <c r="D204" s="302">
        <v>3</v>
      </c>
      <c r="E204" s="302" t="s">
        <v>181</v>
      </c>
      <c r="F204" s="303" t="s">
        <v>124</v>
      </c>
      <c r="G204" s="304"/>
      <c r="H204" s="17"/>
      <c r="I204" s="17"/>
      <c r="J204" s="281">
        <f>SUBTOTAL(9,G204:I204)</f>
        <v>0</v>
      </c>
      <c r="K204" s="283">
        <f t="shared" si="87"/>
        <v>0</v>
      </c>
    </row>
    <row r="205" spans="1:11" ht="12.75" x14ac:dyDescent="0.2">
      <c r="A205" s="297">
        <v>2</v>
      </c>
      <c r="B205" s="298">
        <v>3</v>
      </c>
      <c r="C205" s="298">
        <v>5</v>
      </c>
      <c r="D205" s="298">
        <v>4</v>
      </c>
      <c r="E205" s="298"/>
      <c r="F205" s="310" t="s">
        <v>978</v>
      </c>
      <c r="G205" s="312">
        <f>+G206</f>
        <v>0</v>
      </c>
      <c r="H205" s="312">
        <f>+H206</f>
        <v>0</v>
      </c>
      <c r="I205" s="312">
        <f>+I206</f>
        <v>0</v>
      </c>
      <c r="J205" s="312">
        <f>+J206</f>
        <v>0</v>
      </c>
      <c r="K205" s="43">
        <f t="shared" ref="K205" si="93">+K206</f>
        <v>0</v>
      </c>
    </row>
    <row r="206" spans="1:11" ht="12.75" x14ac:dyDescent="0.2">
      <c r="A206" s="301">
        <v>2</v>
      </c>
      <c r="B206" s="302">
        <v>3</v>
      </c>
      <c r="C206" s="302">
        <v>5</v>
      </c>
      <c r="D206" s="302">
        <v>4</v>
      </c>
      <c r="E206" s="302" t="s">
        <v>181</v>
      </c>
      <c r="F206" s="303" t="s">
        <v>978</v>
      </c>
      <c r="G206" s="311"/>
      <c r="H206" s="17"/>
      <c r="I206" s="17"/>
      <c r="J206" s="281">
        <f t="shared" ref="J206:J208" si="94">SUBTOTAL(9,G206:I206)</f>
        <v>0</v>
      </c>
      <c r="K206" s="283">
        <f t="shared" si="87"/>
        <v>0</v>
      </c>
    </row>
    <row r="207" spans="1:11" ht="12.75" x14ac:dyDescent="0.2">
      <c r="A207" s="297">
        <v>2</v>
      </c>
      <c r="B207" s="298">
        <v>3</v>
      </c>
      <c r="C207" s="298">
        <v>5</v>
      </c>
      <c r="D207" s="298">
        <v>5</v>
      </c>
      <c r="E207" s="298"/>
      <c r="F207" s="310" t="s">
        <v>224</v>
      </c>
      <c r="G207" s="312">
        <f>+G208</f>
        <v>0</v>
      </c>
      <c r="H207" s="312">
        <f>+H208</f>
        <v>0</v>
      </c>
      <c r="I207" s="312">
        <f>+I208</f>
        <v>0</v>
      </c>
      <c r="J207" s="312">
        <f>+J208</f>
        <v>0</v>
      </c>
      <c r="K207" s="43">
        <f t="shared" ref="K207" si="95">+K208</f>
        <v>0</v>
      </c>
    </row>
    <row r="208" spans="1:11" ht="12.75" x14ac:dyDescent="0.2">
      <c r="A208" s="301">
        <v>2</v>
      </c>
      <c r="B208" s="302">
        <v>3</v>
      </c>
      <c r="C208" s="302">
        <v>5</v>
      </c>
      <c r="D208" s="302">
        <v>5</v>
      </c>
      <c r="E208" s="302" t="s">
        <v>181</v>
      </c>
      <c r="F208" s="303" t="s">
        <v>126</v>
      </c>
      <c r="G208" s="304"/>
      <c r="H208" s="20"/>
      <c r="I208" s="20"/>
      <c r="J208" s="282">
        <f t="shared" si="94"/>
        <v>0</v>
      </c>
      <c r="K208" s="283">
        <f>IFERROR(J208/$J$18*100,"0.00")</f>
        <v>0</v>
      </c>
    </row>
    <row r="209" spans="1:11" ht="12.75" x14ac:dyDescent="0.2">
      <c r="A209" s="293">
        <v>2</v>
      </c>
      <c r="B209" s="294">
        <v>3</v>
      </c>
      <c r="C209" s="294">
        <v>6</v>
      </c>
      <c r="D209" s="294"/>
      <c r="E209" s="294"/>
      <c r="F209" s="295" t="s">
        <v>127</v>
      </c>
      <c r="G209" s="296">
        <f>+G210+G214+G218+G222</f>
        <v>0</v>
      </c>
      <c r="H209" s="296">
        <f>+H210+H214+H218+H222</f>
        <v>1750000</v>
      </c>
      <c r="I209" s="296">
        <f>+I210+I214+I218+I222</f>
        <v>0</v>
      </c>
      <c r="J209" s="296">
        <f t="shared" ref="J209:K209" si="96">+J210+J214+J218+J222</f>
        <v>1750000</v>
      </c>
      <c r="K209" s="296">
        <f t="shared" si="96"/>
        <v>0.1454617917942784</v>
      </c>
    </row>
    <row r="210" spans="1:11" ht="12.75" x14ac:dyDescent="0.2">
      <c r="A210" s="297">
        <v>2</v>
      </c>
      <c r="B210" s="298">
        <v>3</v>
      </c>
      <c r="C210" s="298">
        <v>6</v>
      </c>
      <c r="D210" s="298">
        <v>1</v>
      </c>
      <c r="E210" s="298"/>
      <c r="F210" s="310" t="s">
        <v>128</v>
      </c>
      <c r="G210" s="312">
        <f>+G211+G212+G213</f>
        <v>0</v>
      </c>
      <c r="H210" s="312">
        <f>+H211+H212+H213</f>
        <v>850000</v>
      </c>
      <c r="I210" s="312">
        <f>+I211+I212+I213</f>
        <v>0</v>
      </c>
      <c r="J210" s="312">
        <f t="shared" ref="J210:K210" si="97">+J211+J212+J213</f>
        <v>850000</v>
      </c>
      <c r="K210" s="43">
        <f t="shared" si="97"/>
        <v>7.065287030007808E-2</v>
      </c>
    </row>
    <row r="211" spans="1:11" ht="12.75" x14ac:dyDescent="0.2">
      <c r="A211" s="301">
        <v>2</v>
      </c>
      <c r="B211" s="302">
        <v>3</v>
      </c>
      <c r="C211" s="302">
        <v>6</v>
      </c>
      <c r="D211" s="302">
        <v>1</v>
      </c>
      <c r="E211" s="302" t="s">
        <v>181</v>
      </c>
      <c r="F211" s="303" t="s">
        <v>129</v>
      </c>
      <c r="G211" s="304"/>
      <c r="H211" s="17">
        <v>500000</v>
      </c>
      <c r="I211" s="17"/>
      <c r="J211" s="281">
        <f>SUBTOTAL(9,G211:I211)</f>
        <v>500000</v>
      </c>
      <c r="K211" s="283">
        <f t="shared" si="87"/>
        <v>4.15605119412224E-2</v>
      </c>
    </row>
    <row r="212" spans="1:11" ht="12.75" x14ac:dyDescent="0.2">
      <c r="A212" s="301">
        <v>2</v>
      </c>
      <c r="B212" s="302">
        <v>3</v>
      </c>
      <c r="C212" s="302">
        <v>6</v>
      </c>
      <c r="D212" s="302">
        <v>1</v>
      </c>
      <c r="E212" s="302" t="s">
        <v>182</v>
      </c>
      <c r="F212" s="303" t="s">
        <v>130</v>
      </c>
      <c r="G212" s="304"/>
      <c r="H212" s="304">
        <v>250000</v>
      </c>
      <c r="I212" s="304"/>
      <c r="J212" s="281">
        <f>SUBTOTAL(9,G212:I212)</f>
        <v>250000</v>
      </c>
      <c r="K212" s="283">
        <f t="shared" si="87"/>
        <v>2.07802559706112E-2</v>
      </c>
    </row>
    <row r="213" spans="1:11" ht="12.75" x14ac:dyDescent="0.2">
      <c r="A213" s="301">
        <v>2</v>
      </c>
      <c r="B213" s="302">
        <v>3</v>
      </c>
      <c r="C213" s="302">
        <v>6</v>
      </c>
      <c r="D213" s="302">
        <v>1</v>
      </c>
      <c r="E213" s="302" t="s">
        <v>184</v>
      </c>
      <c r="F213" s="303" t="s">
        <v>131</v>
      </c>
      <c r="G213" s="304"/>
      <c r="H213" s="17">
        <v>100000</v>
      </c>
      <c r="I213" s="17"/>
      <c r="J213" s="281">
        <f>SUBTOTAL(9,G213:I213)</f>
        <v>100000</v>
      </c>
      <c r="K213" s="283">
        <f t="shared" si="87"/>
        <v>8.31210238824448E-3</v>
      </c>
    </row>
    <row r="214" spans="1:11" ht="12.75" x14ac:dyDescent="0.2">
      <c r="A214" s="297">
        <v>2</v>
      </c>
      <c r="B214" s="298">
        <v>3</v>
      </c>
      <c r="C214" s="298">
        <v>6</v>
      </c>
      <c r="D214" s="298">
        <v>2</v>
      </c>
      <c r="E214" s="298"/>
      <c r="F214" s="310" t="s">
        <v>132</v>
      </c>
      <c r="G214" s="312">
        <f>+G215+G216+G217</f>
        <v>0</v>
      </c>
      <c r="H214" s="312">
        <f>+H215+H216+H217</f>
        <v>200000</v>
      </c>
      <c r="I214" s="312">
        <f>+I215+I216+I217</f>
        <v>0</v>
      </c>
      <c r="J214" s="312">
        <f t="shared" ref="J214:K214" si="98">+J215+J216+J217</f>
        <v>200000</v>
      </c>
      <c r="K214" s="43">
        <f t="shared" si="98"/>
        <v>1.662420477648896E-2</v>
      </c>
    </row>
    <row r="215" spans="1:11" ht="12.75" x14ac:dyDescent="0.2">
      <c r="A215" s="301">
        <v>2</v>
      </c>
      <c r="B215" s="302">
        <v>3</v>
      </c>
      <c r="C215" s="302">
        <v>6</v>
      </c>
      <c r="D215" s="302">
        <v>2</v>
      </c>
      <c r="E215" s="302" t="s">
        <v>181</v>
      </c>
      <c r="F215" s="303" t="s">
        <v>133</v>
      </c>
      <c r="G215" s="304"/>
      <c r="H215" s="17"/>
      <c r="I215" s="17"/>
      <c r="J215" s="281">
        <f>SUBTOTAL(9,G215:I215)</f>
        <v>0</v>
      </c>
      <c r="K215" s="283">
        <f t="shared" si="87"/>
        <v>0</v>
      </c>
    </row>
    <row r="216" spans="1:11" ht="12.75" x14ac:dyDescent="0.2">
      <c r="A216" s="301">
        <v>2</v>
      </c>
      <c r="B216" s="302">
        <v>3</v>
      </c>
      <c r="C216" s="302">
        <v>6</v>
      </c>
      <c r="D216" s="302">
        <v>2</v>
      </c>
      <c r="E216" s="302" t="s">
        <v>182</v>
      </c>
      <c r="F216" s="303" t="s">
        <v>134</v>
      </c>
      <c r="G216" s="304"/>
      <c r="H216" s="17">
        <v>200000</v>
      </c>
      <c r="I216" s="17"/>
      <c r="J216" s="281">
        <f>SUBTOTAL(9,G216:I216)</f>
        <v>200000</v>
      </c>
      <c r="K216" s="283">
        <f t="shared" si="87"/>
        <v>1.662420477648896E-2</v>
      </c>
    </row>
    <row r="217" spans="1:11" ht="12.75" x14ac:dyDescent="0.2">
      <c r="A217" s="301">
        <v>2</v>
      </c>
      <c r="B217" s="302">
        <v>3</v>
      </c>
      <c r="C217" s="302">
        <v>6</v>
      </c>
      <c r="D217" s="302">
        <v>2</v>
      </c>
      <c r="E217" s="302" t="s">
        <v>183</v>
      </c>
      <c r="F217" s="303" t="s">
        <v>135</v>
      </c>
      <c r="G217" s="311"/>
      <c r="H217" s="17"/>
      <c r="I217" s="17"/>
      <c r="J217" s="281">
        <f>SUBTOTAL(9,G217:I217)</f>
        <v>0</v>
      </c>
      <c r="K217" s="283">
        <f t="shared" si="87"/>
        <v>0</v>
      </c>
    </row>
    <row r="218" spans="1:11" ht="12.75" x14ac:dyDescent="0.2">
      <c r="A218" s="297">
        <v>2</v>
      </c>
      <c r="B218" s="298">
        <v>3</v>
      </c>
      <c r="C218" s="298">
        <v>6</v>
      </c>
      <c r="D218" s="298">
        <v>3</v>
      </c>
      <c r="E218" s="298"/>
      <c r="F218" s="310" t="s">
        <v>136</v>
      </c>
      <c r="G218" s="312">
        <f>+G219+G220+G221</f>
        <v>0</v>
      </c>
      <c r="H218" s="312">
        <f>+H219+H220+H221</f>
        <v>500000</v>
      </c>
      <c r="I218" s="312">
        <f>+I219+I220+I221</f>
        <v>0</v>
      </c>
      <c r="J218" s="312">
        <f t="shared" ref="J218:K218" si="99">+J219+J220+J221</f>
        <v>500000</v>
      </c>
      <c r="K218" s="43">
        <f t="shared" si="99"/>
        <v>4.15605119412224E-2</v>
      </c>
    </row>
    <row r="219" spans="1:11" ht="12.75" x14ac:dyDescent="0.2">
      <c r="A219" s="301">
        <v>2</v>
      </c>
      <c r="B219" s="302">
        <v>3</v>
      </c>
      <c r="C219" s="302">
        <v>6</v>
      </c>
      <c r="D219" s="302">
        <v>3</v>
      </c>
      <c r="E219" s="302" t="s">
        <v>184</v>
      </c>
      <c r="F219" s="303" t="s">
        <v>137</v>
      </c>
      <c r="G219" s="304"/>
      <c r="H219" s="304">
        <v>500000</v>
      </c>
      <c r="I219" s="304"/>
      <c r="J219" s="281">
        <f>SUBTOTAL(9,G219:I219)</f>
        <v>500000</v>
      </c>
      <c r="K219" s="283">
        <f t="shared" si="87"/>
        <v>4.15605119412224E-2</v>
      </c>
    </row>
    <row r="220" spans="1:11" ht="12.75" x14ac:dyDescent="0.2">
      <c r="A220" s="301">
        <v>2</v>
      </c>
      <c r="B220" s="302">
        <v>3</v>
      </c>
      <c r="C220" s="302">
        <v>6</v>
      </c>
      <c r="D220" s="302">
        <v>3</v>
      </c>
      <c r="E220" s="302" t="s">
        <v>187</v>
      </c>
      <c r="F220" s="303" t="s">
        <v>138</v>
      </c>
      <c r="G220" s="304"/>
      <c r="H220" s="304"/>
      <c r="I220" s="304"/>
      <c r="J220" s="281">
        <f t="shared" ref="J220:J264" si="100">SUBTOTAL(9,G220:I220)</f>
        <v>0</v>
      </c>
      <c r="K220" s="283">
        <f t="shared" si="87"/>
        <v>0</v>
      </c>
    </row>
    <row r="221" spans="1:11" ht="12.75" x14ac:dyDescent="0.2">
      <c r="A221" s="301">
        <v>2</v>
      </c>
      <c r="B221" s="302">
        <v>3</v>
      </c>
      <c r="C221" s="302">
        <v>6</v>
      </c>
      <c r="D221" s="302">
        <v>3</v>
      </c>
      <c r="E221" s="302" t="s">
        <v>206</v>
      </c>
      <c r="F221" s="303" t="s">
        <v>979</v>
      </c>
      <c r="G221" s="311"/>
      <c r="H221" s="311"/>
      <c r="I221" s="311"/>
      <c r="J221" s="281">
        <f t="shared" si="100"/>
        <v>0</v>
      </c>
      <c r="K221" s="283">
        <f t="shared" si="87"/>
        <v>0</v>
      </c>
    </row>
    <row r="222" spans="1:11" ht="12.75" x14ac:dyDescent="0.2">
      <c r="A222" s="297">
        <v>2</v>
      </c>
      <c r="B222" s="298">
        <v>3</v>
      </c>
      <c r="C222" s="298">
        <v>6</v>
      </c>
      <c r="D222" s="298">
        <v>4</v>
      </c>
      <c r="E222" s="298"/>
      <c r="F222" s="310" t="s">
        <v>18</v>
      </c>
      <c r="G222" s="312">
        <f>+G223</f>
        <v>0</v>
      </c>
      <c r="H222" s="312">
        <f>+H223</f>
        <v>200000</v>
      </c>
      <c r="I222" s="312">
        <f>+I223</f>
        <v>0</v>
      </c>
      <c r="J222" s="312">
        <f t="shared" ref="J222" si="101">+J223</f>
        <v>200000</v>
      </c>
      <c r="K222" s="43">
        <f>+K223</f>
        <v>1.662420477648896E-2</v>
      </c>
    </row>
    <row r="223" spans="1:11" ht="12.75" x14ac:dyDescent="0.2">
      <c r="A223" s="301">
        <v>2</v>
      </c>
      <c r="B223" s="302">
        <v>3</v>
      </c>
      <c r="C223" s="302">
        <v>6</v>
      </c>
      <c r="D223" s="302">
        <v>4</v>
      </c>
      <c r="E223" s="302" t="s">
        <v>184</v>
      </c>
      <c r="F223" s="303" t="s">
        <v>139</v>
      </c>
      <c r="G223" s="304"/>
      <c r="H223" s="304">
        <v>200000</v>
      </c>
      <c r="I223" s="304"/>
      <c r="J223" s="281">
        <f>SUBTOTAL(9,G223:I223)</f>
        <v>200000</v>
      </c>
      <c r="K223" s="283">
        <f t="shared" si="87"/>
        <v>1.662420477648896E-2</v>
      </c>
    </row>
    <row r="224" spans="1:11" ht="12.75" x14ac:dyDescent="0.2">
      <c r="A224" s="293">
        <v>2</v>
      </c>
      <c r="B224" s="294">
        <v>3</v>
      </c>
      <c r="C224" s="294">
        <v>7</v>
      </c>
      <c r="D224" s="294"/>
      <c r="E224" s="294"/>
      <c r="F224" s="295" t="s">
        <v>225</v>
      </c>
      <c r="G224" s="296">
        <f>+G225+G232</f>
        <v>0</v>
      </c>
      <c r="H224" s="296">
        <f>+H225+H232</f>
        <v>4200000</v>
      </c>
      <c r="I224" s="296">
        <f>+I225+I232</f>
        <v>0</v>
      </c>
      <c r="J224" s="296">
        <f t="shared" ref="J224" si="102">+J225+J232</f>
        <v>4200000</v>
      </c>
      <c r="K224" s="296">
        <f>+K225+K232</f>
        <v>0.34910830030626816</v>
      </c>
    </row>
    <row r="225" spans="1:11" ht="12.75" x14ac:dyDescent="0.2">
      <c r="A225" s="297">
        <v>2</v>
      </c>
      <c r="B225" s="298">
        <v>3</v>
      </c>
      <c r="C225" s="298">
        <v>7</v>
      </c>
      <c r="D225" s="298">
        <v>1</v>
      </c>
      <c r="E225" s="298"/>
      <c r="F225" s="310" t="s">
        <v>140</v>
      </c>
      <c r="G225" s="312">
        <f>+G226+G227+G228+G229+G230+G231</f>
        <v>0</v>
      </c>
      <c r="H225" s="312">
        <f>+H226+H227+H228+H229+H230+H231</f>
        <v>2700000</v>
      </c>
      <c r="I225" s="312">
        <f>+I226+I227+I228+I229+I230+I231</f>
        <v>0</v>
      </c>
      <c r="J225" s="312">
        <f t="shared" ref="J225" si="103">+J226+J227+J228+J229+J230+J231</f>
        <v>2700000</v>
      </c>
      <c r="K225" s="43">
        <f>+K226+K227+K228+K229+K230+K231</f>
        <v>0.22442676448260096</v>
      </c>
    </row>
    <row r="226" spans="1:11" ht="12.75" x14ac:dyDescent="0.2">
      <c r="A226" s="301">
        <v>2</v>
      </c>
      <c r="B226" s="302">
        <v>3</v>
      </c>
      <c r="C226" s="302">
        <v>7</v>
      </c>
      <c r="D226" s="302">
        <v>1</v>
      </c>
      <c r="E226" s="302" t="s">
        <v>181</v>
      </c>
      <c r="F226" s="303" t="s">
        <v>141</v>
      </c>
      <c r="G226" s="304"/>
      <c r="H226" s="304">
        <v>1500000</v>
      </c>
      <c r="I226" s="304"/>
      <c r="J226" s="281">
        <f>SUBTOTAL(9,G226:I226)</f>
        <v>1500000</v>
      </c>
      <c r="K226" s="283">
        <f t="shared" si="87"/>
        <v>0.1246815358236672</v>
      </c>
    </row>
    <row r="227" spans="1:11" ht="12.75" x14ac:dyDescent="0.2">
      <c r="A227" s="301">
        <v>2</v>
      </c>
      <c r="B227" s="302">
        <v>3</v>
      </c>
      <c r="C227" s="302">
        <v>7</v>
      </c>
      <c r="D227" s="302">
        <v>1</v>
      </c>
      <c r="E227" s="302" t="s">
        <v>182</v>
      </c>
      <c r="F227" s="303" t="s">
        <v>142</v>
      </c>
      <c r="G227" s="304"/>
      <c r="H227" s="304">
        <v>500000</v>
      </c>
      <c r="I227" s="304"/>
      <c r="J227" s="281">
        <f>SUBTOTAL(9,G227:I227)</f>
        <v>500000</v>
      </c>
      <c r="K227" s="283">
        <f t="shared" si="87"/>
        <v>4.15605119412224E-2</v>
      </c>
    </row>
    <row r="228" spans="1:11" ht="12.75" x14ac:dyDescent="0.2">
      <c r="A228" s="301">
        <v>2</v>
      </c>
      <c r="B228" s="302">
        <v>3</v>
      </c>
      <c r="C228" s="302">
        <v>7</v>
      </c>
      <c r="D228" s="302">
        <v>1</v>
      </c>
      <c r="E228" s="302" t="s">
        <v>183</v>
      </c>
      <c r="F228" s="303" t="s">
        <v>143</v>
      </c>
      <c r="G228" s="304"/>
      <c r="H228" s="304"/>
      <c r="I228" s="304"/>
      <c r="J228" s="281">
        <f t="shared" si="100"/>
        <v>0</v>
      </c>
      <c r="K228" s="283">
        <f t="shared" si="87"/>
        <v>0</v>
      </c>
    </row>
    <row r="229" spans="1:11" ht="12.75" x14ac:dyDescent="0.2">
      <c r="A229" s="301">
        <v>2</v>
      </c>
      <c r="B229" s="302">
        <v>3</v>
      </c>
      <c r="C229" s="302">
        <v>7</v>
      </c>
      <c r="D229" s="302">
        <v>1</v>
      </c>
      <c r="E229" s="302" t="s">
        <v>184</v>
      </c>
      <c r="F229" s="303" t="s">
        <v>144</v>
      </c>
      <c r="G229" s="304"/>
      <c r="H229" s="304">
        <v>700000</v>
      </c>
      <c r="I229" s="304"/>
      <c r="J229" s="281">
        <f t="shared" si="100"/>
        <v>700000</v>
      </c>
      <c r="K229" s="283">
        <f t="shared" si="87"/>
        <v>5.8184716717711353E-2</v>
      </c>
    </row>
    <row r="230" spans="1:11" ht="12.75" x14ac:dyDescent="0.2">
      <c r="A230" s="301">
        <v>2</v>
      </c>
      <c r="B230" s="302">
        <v>3</v>
      </c>
      <c r="C230" s="302">
        <v>7</v>
      </c>
      <c r="D230" s="302">
        <v>1</v>
      </c>
      <c r="E230" s="302" t="s">
        <v>187</v>
      </c>
      <c r="F230" s="303" t="s">
        <v>145</v>
      </c>
      <c r="G230" s="304"/>
      <c r="H230" s="304"/>
      <c r="I230" s="304"/>
      <c r="J230" s="281">
        <f t="shared" si="100"/>
        <v>0</v>
      </c>
      <c r="K230" s="283">
        <f t="shared" si="87"/>
        <v>0</v>
      </c>
    </row>
    <row r="231" spans="1:11" ht="12.75" x14ac:dyDescent="0.2">
      <c r="A231" s="301">
        <v>2</v>
      </c>
      <c r="B231" s="302">
        <v>3</v>
      </c>
      <c r="C231" s="302">
        <v>7</v>
      </c>
      <c r="D231" s="302">
        <v>1</v>
      </c>
      <c r="E231" s="302" t="s">
        <v>206</v>
      </c>
      <c r="F231" s="303" t="s">
        <v>146</v>
      </c>
      <c r="G231" s="304"/>
      <c r="H231" s="304"/>
      <c r="I231" s="304"/>
      <c r="J231" s="281">
        <f>SUBTOTAL(9,G231:I231)</f>
        <v>0</v>
      </c>
      <c r="K231" s="283">
        <f t="shared" si="87"/>
        <v>0</v>
      </c>
    </row>
    <row r="232" spans="1:11" ht="12.75" x14ac:dyDescent="0.2">
      <c r="A232" s="297">
        <v>2</v>
      </c>
      <c r="B232" s="298">
        <v>3</v>
      </c>
      <c r="C232" s="298">
        <v>7</v>
      </c>
      <c r="D232" s="298">
        <v>2</v>
      </c>
      <c r="E232" s="298"/>
      <c r="F232" s="310" t="s">
        <v>147</v>
      </c>
      <c r="G232" s="312">
        <f>+G233+G234+G235+G236</f>
        <v>0</v>
      </c>
      <c r="H232" s="312">
        <f>+H233+H234+H235+H236</f>
        <v>1500000</v>
      </c>
      <c r="I232" s="312">
        <f>+I233+I234+I235+I236</f>
        <v>0</v>
      </c>
      <c r="J232" s="312">
        <f>+J233+J234+J235+J236</f>
        <v>1500000</v>
      </c>
      <c r="K232" s="43">
        <f>+K233+K234+K235+K236</f>
        <v>0.1246815358236672</v>
      </c>
    </row>
    <row r="233" spans="1:11" ht="12.75" x14ac:dyDescent="0.2">
      <c r="A233" s="301">
        <v>2</v>
      </c>
      <c r="B233" s="302">
        <v>3</v>
      </c>
      <c r="C233" s="302">
        <v>7</v>
      </c>
      <c r="D233" s="302">
        <v>2</v>
      </c>
      <c r="E233" s="302" t="s">
        <v>182</v>
      </c>
      <c r="F233" s="303" t="s">
        <v>148</v>
      </c>
      <c r="G233" s="304"/>
      <c r="H233" s="304"/>
      <c r="I233" s="304"/>
      <c r="J233" s="281">
        <f t="shared" si="100"/>
        <v>0</v>
      </c>
      <c r="K233" s="283">
        <f t="shared" si="87"/>
        <v>0</v>
      </c>
    </row>
    <row r="234" spans="1:11" ht="12.75" x14ac:dyDescent="0.2">
      <c r="A234" s="301">
        <v>2</v>
      </c>
      <c r="B234" s="302">
        <v>3</v>
      </c>
      <c r="C234" s="302">
        <v>7</v>
      </c>
      <c r="D234" s="302">
        <v>2</v>
      </c>
      <c r="E234" s="302" t="s">
        <v>183</v>
      </c>
      <c r="F234" s="303" t="s">
        <v>149</v>
      </c>
      <c r="G234" s="304"/>
      <c r="H234" s="304"/>
      <c r="I234" s="304"/>
      <c r="J234" s="281">
        <f t="shared" si="100"/>
        <v>0</v>
      </c>
      <c r="K234" s="283">
        <f t="shared" si="87"/>
        <v>0</v>
      </c>
    </row>
    <row r="235" spans="1:11" ht="12.75" x14ac:dyDescent="0.2">
      <c r="A235" s="301">
        <v>2</v>
      </c>
      <c r="B235" s="302">
        <v>3</v>
      </c>
      <c r="C235" s="302">
        <v>7</v>
      </c>
      <c r="D235" s="302">
        <v>2</v>
      </c>
      <c r="E235" s="302" t="s">
        <v>187</v>
      </c>
      <c r="F235" s="303" t="s">
        <v>150</v>
      </c>
      <c r="G235" s="311"/>
      <c r="H235" s="311"/>
      <c r="I235" s="311"/>
      <c r="J235" s="281">
        <f t="shared" si="100"/>
        <v>0</v>
      </c>
      <c r="K235" s="283">
        <f t="shared" si="87"/>
        <v>0</v>
      </c>
    </row>
    <row r="236" spans="1:11" ht="12.75" x14ac:dyDescent="0.2">
      <c r="A236" s="303">
        <v>2</v>
      </c>
      <c r="B236" s="314">
        <v>3</v>
      </c>
      <c r="C236" s="314">
        <v>7</v>
      </c>
      <c r="D236" s="314">
        <v>2</v>
      </c>
      <c r="E236" s="314" t="s">
        <v>206</v>
      </c>
      <c r="F236" s="305" t="s">
        <v>226</v>
      </c>
      <c r="G236" s="311"/>
      <c r="H236" s="311">
        <v>1500000</v>
      </c>
      <c r="I236" s="311"/>
      <c r="J236" s="281">
        <f t="shared" si="100"/>
        <v>1500000</v>
      </c>
      <c r="K236" s="283">
        <f t="shared" si="87"/>
        <v>0.1246815358236672</v>
      </c>
    </row>
    <row r="237" spans="1:11" ht="12.75" x14ac:dyDescent="0.2">
      <c r="A237" s="293">
        <v>2</v>
      </c>
      <c r="B237" s="294">
        <v>3</v>
      </c>
      <c r="C237" s="294">
        <v>9</v>
      </c>
      <c r="D237" s="294"/>
      <c r="E237" s="294"/>
      <c r="F237" s="295" t="s">
        <v>19</v>
      </c>
      <c r="G237" s="296">
        <f>+G238+G241+G244+G246+G248+G250+G252</f>
        <v>0</v>
      </c>
      <c r="H237" s="296">
        <f>+H238+H241+H244+H246+H248+H250+H252</f>
        <v>64300001</v>
      </c>
      <c r="I237" s="296">
        <f>+I238+I241+I244+I246+I248+I250+I252</f>
        <v>0</v>
      </c>
      <c r="J237" s="296">
        <f t="shared" ref="J237:K237" si="104">+J238+J241+J244+J246+J248+J250+J252</f>
        <v>64300001</v>
      </c>
      <c r="K237" s="296">
        <f t="shared" si="104"/>
        <v>5.344681918762225</v>
      </c>
    </row>
    <row r="238" spans="1:11" ht="12.75" x14ac:dyDescent="0.2">
      <c r="A238" s="297">
        <v>2</v>
      </c>
      <c r="B238" s="298">
        <v>3</v>
      </c>
      <c r="C238" s="298">
        <v>9</v>
      </c>
      <c r="D238" s="298">
        <v>1</v>
      </c>
      <c r="E238" s="298"/>
      <c r="F238" s="310" t="s">
        <v>980</v>
      </c>
      <c r="G238" s="312">
        <f>+G239+G240</f>
        <v>0</v>
      </c>
      <c r="H238" s="312">
        <f>+H239+H240</f>
        <v>8000000</v>
      </c>
      <c r="I238" s="312">
        <f>+I239+I240</f>
        <v>0</v>
      </c>
      <c r="J238" s="312">
        <f t="shared" ref="J238:K238" si="105">+J239+J240</f>
        <v>8000000</v>
      </c>
      <c r="K238" s="43">
        <f t="shared" si="105"/>
        <v>0.6649681910595584</v>
      </c>
    </row>
    <row r="239" spans="1:11" ht="12.75" x14ac:dyDescent="0.2">
      <c r="A239" s="301">
        <v>2</v>
      </c>
      <c r="B239" s="302">
        <v>3</v>
      </c>
      <c r="C239" s="302">
        <v>9</v>
      </c>
      <c r="D239" s="302">
        <v>1</v>
      </c>
      <c r="E239" s="302" t="s">
        <v>181</v>
      </c>
      <c r="F239" s="303" t="s">
        <v>151</v>
      </c>
      <c r="G239" s="304"/>
      <c r="H239" s="304">
        <v>5000000</v>
      </c>
      <c r="I239" s="304"/>
      <c r="J239" s="281">
        <f>SUBTOTAL(9,G239:I239)</f>
        <v>5000000</v>
      </c>
      <c r="K239" s="283">
        <f t="shared" si="87"/>
        <v>0.415605119412224</v>
      </c>
    </row>
    <row r="240" spans="1:11" ht="12.75" x14ac:dyDescent="0.2">
      <c r="A240" s="301">
        <v>2</v>
      </c>
      <c r="B240" s="302">
        <v>3</v>
      </c>
      <c r="C240" s="302">
        <v>9</v>
      </c>
      <c r="D240" s="302">
        <v>1</v>
      </c>
      <c r="E240" s="302" t="s">
        <v>182</v>
      </c>
      <c r="F240" s="303" t="s">
        <v>981</v>
      </c>
      <c r="G240" s="304"/>
      <c r="H240" s="304">
        <v>3000000</v>
      </c>
      <c r="I240" s="304"/>
      <c r="J240" s="281">
        <f t="shared" si="100"/>
        <v>3000000</v>
      </c>
      <c r="K240" s="283">
        <f t="shared" si="87"/>
        <v>0.2493630716473344</v>
      </c>
    </row>
    <row r="241" spans="1:11" ht="12.75" x14ac:dyDescent="0.2">
      <c r="A241" s="297">
        <v>2</v>
      </c>
      <c r="B241" s="298">
        <v>3</v>
      </c>
      <c r="C241" s="298">
        <v>9</v>
      </c>
      <c r="D241" s="298">
        <v>2</v>
      </c>
      <c r="E241" s="298"/>
      <c r="F241" s="310" t="s">
        <v>982</v>
      </c>
      <c r="G241" s="312">
        <f>+G242+G243</f>
        <v>0</v>
      </c>
      <c r="H241" s="312">
        <f>+H242+H243</f>
        <v>3500000</v>
      </c>
      <c r="I241" s="312">
        <f>+I242+I243</f>
        <v>0</v>
      </c>
      <c r="J241" s="312">
        <f t="shared" ref="J241:K241" si="106">+J242+J243</f>
        <v>3500000</v>
      </c>
      <c r="K241" s="43">
        <f t="shared" si="106"/>
        <v>0.2909235835885568</v>
      </c>
    </row>
    <row r="242" spans="1:11" ht="12.75" x14ac:dyDescent="0.2">
      <c r="A242" s="301">
        <v>2</v>
      </c>
      <c r="B242" s="302">
        <v>3</v>
      </c>
      <c r="C242" s="302">
        <v>9</v>
      </c>
      <c r="D242" s="302">
        <v>2</v>
      </c>
      <c r="E242" s="302" t="s">
        <v>181</v>
      </c>
      <c r="F242" s="303" t="s">
        <v>983</v>
      </c>
      <c r="G242" s="304"/>
      <c r="H242" s="304">
        <v>3500000</v>
      </c>
      <c r="I242" s="304"/>
      <c r="J242" s="281">
        <f>SUBTOTAL(9,G242:I242)</f>
        <v>3500000</v>
      </c>
      <c r="K242" s="283">
        <f t="shared" si="87"/>
        <v>0.2909235835885568</v>
      </c>
    </row>
    <row r="243" spans="1:11" ht="12.75" x14ac:dyDescent="0.2">
      <c r="A243" s="301">
        <v>2</v>
      </c>
      <c r="B243" s="302">
        <v>3</v>
      </c>
      <c r="C243" s="302">
        <v>9</v>
      </c>
      <c r="D243" s="302">
        <v>2</v>
      </c>
      <c r="E243" s="302" t="s">
        <v>182</v>
      </c>
      <c r="F243" s="303" t="s">
        <v>984</v>
      </c>
      <c r="G243" s="304"/>
      <c r="H243" s="304"/>
      <c r="I243" s="304"/>
      <c r="J243" s="281">
        <f t="shared" si="100"/>
        <v>0</v>
      </c>
      <c r="K243" s="283">
        <f t="shared" si="87"/>
        <v>0</v>
      </c>
    </row>
    <row r="244" spans="1:11" ht="12.75" x14ac:dyDescent="0.2">
      <c r="A244" s="297">
        <v>2</v>
      </c>
      <c r="B244" s="298">
        <v>3</v>
      </c>
      <c r="C244" s="298">
        <v>9</v>
      </c>
      <c r="D244" s="298">
        <v>3</v>
      </c>
      <c r="E244" s="298"/>
      <c r="F244" s="310" t="s">
        <v>985</v>
      </c>
      <c r="G244" s="312">
        <f>+G245</f>
        <v>0</v>
      </c>
      <c r="H244" s="312">
        <f>+H245</f>
        <v>47000001</v>
      </c>
      <c r="I244" s="312">
        <f>+I245</f>
        <v>0</v>
      </c>
      <c r="J244" s="312">
        <f t="shared" ref="J244:K244" si="107">+J245</f>
        <v>47000001</v>
      </c>
      <c r="K244" s="43">
        <f t="shared" si="107"/>
        <v>3.9066882055959291</v>
      </c>
    </row>
    <row r="245" spans="1:11" ht="12.75" x14ac:dyDescent="0.2">
      <c r="A245" s="301">
        <v>2</v>
      </c>
      <c r="B245" s="302">
        <v>3</v>
      </c>
      <c r="C245" s="302">
        <v>9</v>
      </c>
      <c r="D245" s="302">
        <v>3</v>
      </c>
      <c r="E245" s="302" t="s">
        <v>181</v>
      </c>
      <c r="F245" s="303" t="s">
        <v>985</v>
      </c>
      <c r="G245" s="304"/>
      <c r="H245" s="304">
        <v>47000001</v>
      </c>
      <c r="I245" s="304"/>
      <c r="J245" s="281">
        <f t="shared" si="100"/>
        <v>47000001</v>
      </c>
      <c r="K245" s="283">
        <f t="shared" si="87"/>
        <v>3.9066882055959291</v>
      </c>
    </row>
    <row r="246" spans="1:11" ht="12.75" x14ac:dyDescent="0.2">
      <c r="A246" s="297">
        <v>2</v>
      </c>
      <c r="B246" s="298">
        <v>3</v>
      </c>
      <c r="C246" s="298">
        <v>9</v>
      </c>
      <c r="D246" s="298">
        <v>5</v>
      </c>
      <c r="E246" s="298"/>
      <c r="F246" s="310" t="s">
        <v>152</v>
      </c>
      <c r="G246" s="312">
        <f>+G247</f>
        <v>0</v>
      </c>
      <c r="H246" s="312">
        <f>+H247</f>
        <v>0</v>
      </c>
      <c r="I246" s="312">
        <f>+I247</f>
        <v>0</v>
      </c>
      <c r="J246" s="312">
        <f t="shared" ref="J246:K246" si="108">+J247</f>
        <v>0</v>
      </c>
      <c r="K246" s="43">
        <f t="shared" si="108"/>
        <v>0</v>
      </c>
    </row>
    <row r="247" spans="1:11" ht="12.75" x14ac:dyDescent="0.2">
      <c r="A247" s="301">
        <v>2</v>
      </c>
      <c r="B247" s="302">
        <v>3</v>
      </c>
      <c r="C247" s="302">
        <v>9</v>
      </c>
      <c r="D247" s="302">
        <v>5</v>
      </c>
      <c r="E247" s="302" t="s">
        <v>181</v>
      </c>
      <c r="F247" s="303" t="s">
        <v>152</v>
      </c>
      <c r="G247" s="311"/>
      <c r="H247" s="311"/>
      <c r="I247" s="311"/>
      <c r="J247" s="281">
        <f t="shared" si="100"/>
        <v>0</v>
      </c>
      <c r="K247" s="283">
        <f t="shared" si="87"/>
        <v>0</v>
      </c>
    </row>
    <row r="248" spans="1:11" ht="12.75" x14ac:dyDescent="0.2">
      <c r="A248" s="297">
        <v>2</v>
      </c>
      <c r="B248" s="298">
        <v>3</v>
      </c>
      <c r="C248" s="298">
        <v>9</v>
      </c>
      <c r="D248" s="298">
        <v>6</v>
      </c>
      <c r="E248" s="298"/>
      <c r="F248" s="310" t="s">
        <v>153</v>
      </c>
      <c r="G248" s="312">
        <f>+G249</f>
        <v>0</v>
      </c>
      <c r="H248" s="312">
        <f>+H249</f>
        <v>5000000</v>
      </c>
      <c r="I248" s="312">
        <f>+I249</f>
        <v>0</v>
      </c>
      <c r="J248" s="312">
        <f t="shared" ref="J248:K248" si="109">+J249</f>
        <v>5000000</v>
      </c>
      <c r="K248" s="43">
        <f t="shared" si="109"/>
        <v>0.415605119412224</v>
      </c>
    </row>
    <row r="249" spans="1:11" ht="12.75" x14ac:dyDescent="0.2">
      <c r="A249" s="301">
        <v>2</v>
      </c>
      <c r="B249" s="302">
        <v>3</v>
      </c>
      <c r="C249" s="302">
        <v>9</v>
      </c>
      <c r="D249" s="302">
        <v>6</v>
      </c>
      <c r="E249" s="302" t="s">
        <v>181</v>
      </c>
      <c r="F249" s="303" t="s">
        <v>153</v>
      </c>
      <c r="G249" s="304"/>
      <c r="H249" s="304">
        <v>5000000</v>
      </c>
      <c r="I249" s="304"/>
      <c r="J249" s="281">
        <f t="shared" si="100"/>
        <v>5000000</v>
      </c>
      <c r="K249" s="283">
        <f t="shared" si="87"/>
        <v>0.415605119412224</v>
      </c>
    </row>
    <row r="250" spans="1:11" ht="12.75" x14ac:dyDescent="0.2">
      <c r="A250" s="297">
        <v>2</v>
      </c>
      <c r="B250" s="298">
        <v>3</v>
      </c>
      <c r="C250" s="298">
        <v>9</v>
      </c>
      <c r="D250" s="298">
        <v>8</v>
      </c>
      <c r="E250" s="298"/>
      <c r="F250" s="310" t="s">
        <v>986</v>
      </c>
      <c r="G250" s="312">
        <f>+G251</f>
        <v>0</v>
      </c>
      <c r="H250" s="312">
        <f>+H251</f>
        <v>200000</v>
      </c>
      <c r="I250" s="312">
        <f>+I251</f>
        <v>0</v>
      </c>
      <c r="J250" s="312">
        <f t="shared" ref="J250:K250" si="110">+J251</f>
        <v>200000</v>
      </c>
      <c r="K250" s="43">
        <f t="shared" si="110"/>
        <v>1.662420477648896E-2</v>
      </c>
    </row>
    <row r="251" spans="1:11" ht="12.75" x14ac:dyDescent="0.2">
      <c r="A251" s="301">
        <v>2</v>
      </c>
      <c r="B251" s="302">
        <v>3</v>
      </c>
      <c r="C251" s="302">
        <v>9</v>
      </c>
      <c r="D251" s="302">
        <v>8</v>
      </c>
      <c r="E251" s="302" t="s">
        <v>181</v>
      </c>
      <c r="F251" s="303" t="s">
        <v>986</v>
      </c>
      <c r="G251" s="311"/>
      <c r="H251" s="311">
        <v>200000</v>
      </c>
      <c r="I251" s="311"/>
      <c r="J251" s="281">
        <f t="shared" si="100"/>
        <v>200000</v>
      </c>
      <c r="K251" s="283">
        <f t="shared" si="87"/>
        <v>1.662420477648896E-2</v>
      </c>
    </row>
    <row r="252" spans="1:11" ht="12.75" x14ac:dyDescent="0.2">
      <c r="A252" s="297">
        <v>2</v>
      </c>
      <c r="B252" s="298">
        <v>3</v>
      </c>
      <c r="C252" s="298">
        <v>9</v>
      </c>
      <c r="D252" s="298">
        <v>9</v>
      </c>
      <c r="E252" s="298"/>
      <c r="F252" s="310" t="s">
        <v>987</v>
      </c>
      <c r="G252" s="312">
        <f>+G253</f>
        <v>0</v>
      </c>
      <c r="H252" s="312">
        <f>+H253</f>
        <v>600000</v>
      </c>
      <c r="I252" s="312">
        <f>+I253</f>
        <v>0</v>
      </c>
      <c r="J252" s="312">
        <f t="shared" ref="J252:K252" si="111">+J253</f>
        <v>600000</v>
      </c>
      <c r="K252" s="43">
        <f t="shared" si="111"/>
        <v>4.987261432946688E-2</v>
      </c>
    </row>
    <row r="253" spans="1:11" ht="12.75" x14ac:dyDescent="0.2">
      <c r="A253" s="301">
        <v>2</v>
      </c>
      <c r="B253" s="302">
        <v>3</v>
      </c>
      <c r="C253" s="302">
        <v>9</v>
      </c>
      <c r="D253" s="302">
        <v>9</v>
      </c>
      <c r="E253" s="302" t="s">
        <v>181</v>
      </c>
      <c r="F253" s="303" t="s">
        <v>987</v>
      </c>
      <c r="G253" s="304"/>
      <c r="H253" s="304">
        <v>600000</v>
      </c>
      <c r="I253" s="304"/>
      <c r="J253" s="281">
        <f t="shared" si="100"/>
        <v>600000</v>
      </c>
      <c r="K253" s="283">
        <f t="shared" si="87"/>
        <v>4.987261432946688E-2</v>
      </c>
    </row>
    <row r="254" spans="1:11" ht="12.75" x14ac:dyDescent="0.2">
      <c r="A254" s="289">
        <v>2</v>
      </c>
      <c r="B254" s="290">
        <v>4</v>
      </c>
      <c r="C254" s="290"/>
      <c r="D254" s="290"/>
      <c r="E254" s="290"/>
      <c r="F254" s="291" t="s">
        <v>227</v>
      </c>
      <c r="G254" s="292">
        <f>+G262+G265</f>
        <v>0</v>
      </c>
      <c r="H254" s="292">
        <f>+H262+H265</f>
        <v>0</v>
      </c>
      <c r="I254" s="292">
        <f>+I262+I265</f>
        <v>0</v>
      </c>
      <c r="J254" s="292">
        <v>200000</v>
      </c>
      <c r="K254" s="292">
        <f t="shared" ref="K254" si="112">+K262+K265</f>
        <v>0</v>
      </c>
    </row>
    <row r="255" spans="1:11" ht="12.75" x14ac:dyDescent="0.2">
      <c r="A255" s="297">
        <v>2</v>
      </c>
      <c r="B255" s="298">
        <v>4</v>
      </c>
      <c r="C255" s="298">
        <v>1</v>
      </c>
      <c r="D255" s="298">
        <v>2</v>
      </c>
      <c r="E255" s="298"/>
      <c r="F255" s="310" t="s">
        <v>229</v>
      </c>
      <c r="G255" s="312">
        <f>+G256+G257</f>
        <v>0</v>
      </c>
      <c r="H255" s="312">
        <f>+H256+H257</f>
        <v>200000</v>
      </c>
      <c r="I255" s="312">
        <f>+I256+I257</f>
        <v>0</v>
      </c>
      <c r="J255" s="312">
        <f t="shared" ref="J255:K255" si="113">+J256+J257</f>
        <v>200000</v>
      </c>
      <c r="K255" s="43">
        <f t="shared" si="113"/>
        <v>1.662420477648896E-2</v>
      </c>
    </row>
    <row r="256" spans="1:11" ht="12.75" x14ac:dyDescent="0.2">
      <c r="A256" s="301">
        <v>2</v>
      </c>
      <c r="B256" s="302">
        <v>4</v>
      </c>
      <c r="C256" s="302">
        <v>1</v>
      </c>
      <c r="D256" s="302">
        <v>2</v>
      </c>
      <c r="E256" s="302" t="s">
        <v>181</v>
      </c>
      <c r="F256" s="305" t="s">
        <v>230</v>
      </c>
      <c r="G256" s="304"/>
      <c r="H256" s="304">
        <v>200000</v>
      </c>
      <c r="I256" s="304"/>
      <c r="J256" s="281">
        <f t="shared" si="100"/>
        <v>200000</v>
      </c>
      <c r="K256" s="283">
        <f t="shared" si="87"/>
        <v>1.662420477648896E-2</v>
      </c>
    </row>
    <row r="257" spans="1:11" ht="12.75" x14ac:dyDescent="0.2">
      <c r="A257" s="301">
        <v>2</v>
      </c>
      <c r="B257" s="302">
        <v>4</v>
      </c>
      <c r="C257" s="302">
        <v>1</v>
      </c>
      <c r="D257" s="302">
        <v>2</v>
      </c>
      <c r="E257" s="302" t="s">
        <v>182</v>
      </c>
      <c r="F257" s="305" t="s">
        <v>231</v>
      </c>
      <c r="G257" s="304"/>
      <c r="H257" s="304"/>
      <c r="I257" s="304"/>
      <c r="J257" s="281">
        <f t="shared" si="100"/>
        <v>0</v>
      </c>
      <c r="K257" s="283">
        <f t="shared" ref="K257:K320" si="114">IFERROR(J257/$J$18*100,"0.00")</f>
        <v>0</v>
      </c>
    </row>
    <row r="258" spans="1:11" ht="12.75" x14ac:dyDescent="0.2">
      <c r="A258" s="297">
        <v>2</v>
      </c>
      <c r="B258" s="298">
        <v>4</v>
      </c>
      <c r="C258" s="298">
        <v>1</v>
      </c>
      <c r="D258" s="298">
        <v>5</v>
      </c>
      <c r="E258" s="298"/>
      <c r="F258" s="299" t="s">
        <v>232</v>
      </c>
      <c r="G258" s="300">
        <f>+G259</f>
        <v>0</v>
      </c>
      <c r="H258" s="300">
        <f>+H259</f>
        <v>0</v>
      </c>
      <c r="I258" s="300">
        <f>+I259</f>
        <v>0</v>
      </c>
      <c r="J258" s="300">
        <f t="shared" ref="J258:K258" si="115">+J259</f>
        <v>0</v>
      </c>
      <c r="K258" s="43">
        <f t="shared" si="115"/>
        <v>0</v>
      </c>
    </row>
    <row r="259" spans="1:11" ht="12.75" x14ac:dyDescent="0.2">
      <c r="A259" s="301">
        <v>2</v>
      </c>
      <c r="B259" s="302">
        <v>4</v>
      </c>
      <c r="C259" s="302">
        <v>1</v>
      </c>
      <c r="D259" s="302">
        <v>5</v>
      </c>
      <c r="E259" s="302" t="s">
        <v>181</v>
      </c>
      <c r="F259" s="305" t="s">
        <v>232</v>
      </c>
      <c r="G259" s="311"/>
      <c r="H259" s="311"/>
      <c r="I259" s="311"/>
      <c r="J259" s="281">
        <f t="shared" si="100"/>
        <v>0</v>
      </c>
      <c r="K259" s="283">
        <f t="shared" si="114"/>
        <v>0</v>
      </c>
    </row>
    <row r="260" spans="1:11" ht="12.75" x14ac:dyDescent="0.2">
      <c r="A260" s="297">
        <v>2</v>
      </c>
      <c r="B260" s="298">
        <v>4</v>
      </c>
      <c r="C260" s="298">
        <v>1</v>
      </c>
      <c r="D260" s="298">
        <v>6</v>
      </c>
      <c r="E260" s="302"/>
      <c r="F260" s="299" t="s">
        <v>233</v>
      </c>
      <c r="G260" s="312">
        <f>+G261</f>
        <v>0</v>
      </c>
      <c r="H260" s="312">
        <f>+H261</f>
        <v>0</v>
      </c>
      <c r="I260" s="312">
        <f>+I261</f>
        <v>0</v>
      </c>
      <c r="J260" s="312">
        <f t="shared" ref="J260:K260" si="116">+J261</f>
        <v>0</v>
      </c>
      <c r="K260" s="43">
        <f t="shared" si="116"/>
        <v>0</v>
      </c>
    </row>
    <row r="261" spans="1:11" ht="12.75" x14ac:dyDescent="0.2">
      <c r="A261" s="301">
        <v>2</v>
      </c>
      <c r="B261" s="302">
        <v>4</v>
      </c>
      <c r="C261" s="302">
        <v>1</v>
      </c>
      <c r="D261" s="302">
        <v>6</v>
      </c>
      <c r="E261" s="302" t="s">
        <v>181</v>
      </c>
      <c r="F261" s="305" t="s">
        <v>234</v>
      </c>
      <c r="G261" s="311"/>
      <c r="H261" s="311"/>
      <c r="I261" s="311"/>
      <c r="J261" s="281">
        <f t="shared" si="100"/>
        <v>0</v>
      </c>
      <c r="K261" s="283">
        <f t="shared" si="114"/>
        <v>0</v>
      </c>
    </row>
    <row r="262" spans="1:11" ht="12.75" x14ac:dyDescent="0.2">
      <c r="A262" s="293">
        <v>2</v>
      </c>
      <c r="B262" s="294">
        <v>4</v>
      </c>
      <c r="C262" s="294">
        <v>4</v>
      </c>
      <c r="D262" s="294"/>
      <c r="E262" s="294"/>
      <c r="F262" s="295" t="s">
        <v>988</v>
      </c>
      <c r="G262" s="296">
        <f t="shared" ref="G262:I263" si="117">+G263</f>
        <v>0</v>
      </c>
      <c r="H262" s="296">
        <f t="shared" si="117"/>
        <v>0</v>
      </c>
      <c r="I262" s="296">
        <f t="shared" si="117"/>
        <v>0</v>
      </c>
      <c r="J262" s="296">
        <f t="shared" ref="J262:K263" si="118">+J263</f>
        <v>0</v>
      </c>
      <c r="K262" s="317">
        <f t="shared" si="118"/>
        <v>0</v>
      </c>
    </row>
    <row r="263" spans="1:11" ht="12.75" x14ac:dyDescent="0.2">
      <c r="A263" s="315">
        <v>2</v>
      </c>
      <c r="B263" s="298">
        <v>4</v>
      </c>
      <c r="C263" s="298">
        <v>4</v>
      </c>
      <c r="D263" s="298">
        <v>1</v>
      </c>
      <c r="E263" s="298"/>
      <c r="F263" s="299" t="s">
        <v>989</v>
      </c>
      <c r="G263" s="312">
        <f t="shared" si="117"/>
        <v>0</v>
      </c>
      <c r="H263" s="312">
        <f t="shared" si="117"/>
        <v>0</v>
      </c>
      <c r="I263" s="312">
        <f t="shared" si="117"/>
        <v>0</v>
      </c>
      <c r="J263" s="312">
        <f t="shared" si="118"/>
        <v>0</v>
      </c>
      <c r="K263" s="43">
        <f t="shared" si="118"/>
        <v>0</v>
      </c>
    </row>
    <row r="264" spans="1:11" ht="22.5" x14ac:dyDescent="0.2">
      <c r="A264" s="316">
        <v>2</v>
      </c>
      <c r="B264" s="302">
        <v>4</v>
      </c>
      <c r="C264" s="302">
        <v>4</v>
      </c>
      <c r="D264" s="302">
        <v>1</v>
      </c>
      <c r="E264" s="302" t="s">
        <v>183</v>
      </c>
      <c r="F264" s="305" t="s">
        <v>990</v>
      </c>
      <c r="G264" s="304"/>
      <c r="H264" s="17"/>
      <c r="I264" s="17"/>
      <c r="J264" s="281">
        <f t="shared" si="100"/>
        <v>0</v>
      </c>
      <c r="K264" s="283">
        <f t="shared" si="114"/>
        <v>0</v>
      </c>
    </row>
    <row r="265" spans="1:11" ht="12.75" x14ac:dyDescent="0.2">
      <c r="A265" s="293">
        <v>2</v>
      </c>
      <c r="B265" s="294">
        <v>4</v>
      </c>
      <c r="C265" s="294">
        <v>9</v>
      </c>
      <c r="D265" s="294"/>
      <c r="E265" s="294"/>
      <c r="F265" s="295" t="s">
        <v>235</v>
      </c>
      <c r="G265" s="296">
        <f>+G266+G268</f>
        <v>0</v>
      </c>
      <c r="H265" s="296">
        <f>+H266+H268</f>
        <v>0</v>
      </c>
      <c r="I265" s="296">
        <f>+I266+I268</f>
        <v>0</v>
      </c>
      <c r="J265" s="296">
        <f t="shared" ref="J265:K265" si="119">+J266+J268</f>
        <v>0</v>
      </c>
      <c r="K265" s="296">
        <f t="shared" si="119"/>
        <v>0</v>
      </c>
    </row>
    <row r="266" spans="1:11" ht="12.75" x14ac:dyDescent="0.2">
      <c r="A266" s="297">
        <v>2</v>
      </c>
      <c r="B266" s="298">
        <v>4</v>
      </c>
      <c r="C266" s="298">
        <v>9</v>
      </c>
      <c r="D266" s="298">
        <v>1</v>
      </c>
      <c r="E266" s="298"/>
      <c r="F266" s="299" t="s">
        <v>235</v>
      </c>
      <c r="G266" s="312">
        <f>+G267</f>
        <v>0</v>
      </c>
      <c r="H266" s="312">
        <f>+H267</f>
        <v>0</v>
      </c>
      <c r="I266" s="312">
        <f>+I267</f>
        <v>0</v>
      </c>
      <c r="J266" s="312">
        <f t="shared" ref="J266:K266" si="120">+J267</f>
        <v>0</v>
      </c>
      <c r="K266" s="43">
        <f t="shared" si="120"/>
        <v>0</v>
      </c>
    </row>
    <row r="267" spans="1:11" ht="12.75" x14ac:dyDescent="0.2">
      <c r="A267" s="301">
        <v>2</v>
      </c>
      <c r="B267" s="302">
        <v>4</v>
      </c>
      <c r="C267" s="302">
        <v>9</v>
      </c>
      <c r="D267" s="302">
        <v>1</v>
      </c>
      <c r="E267" s="302" t="s">
        <v>181</v>
      </c>
      <c r="F267" s="305" t="s">
        <v>235</v>
      </c>
      <c r="G267" s="311"/>
      <c r="H267" s="311"/>
      <c r="I267" s="311"/>
      <c r="J267" s="281">
        <f>+J268</f>
        <v>0</v>
      </c>
      <c r="K267" s="283">
        <f t="shared" si="114"/>
        <v>0</v>
      </c>
    </row>
    <row r="268" spans="1:11" ht="12.75" x14ac:dyDescent="0.2">
      <c r="A268" s="297">
        <v>2</v>
      </c>
      <c r="B268" s="298">
        <v>4</v>
      </c>
      <c r="C268" s="298">
        <v>9</v>
      </c>
      <c r="D268" s="298">
        <v>4</v>
      </c>
      <c r="E268" s="298"/>
      <c r="F268" s="299" t="s">
        <v>236</v>
      </c>
      <c r="G268" s="312">
        <f>+G269</f>
        <v>0</v>
      </c>
      <c r="H268" s="312">
        <f>+H269</f>
        <v>0</v>
      </c>
      <c r="I268" s="312">
        <f>+I269</f>
        <v>0</v>
      </c>
      <c r="J268" s="312">
        <f t="shared" ref="J268:K268" si="121">+J269</f>
        <v>0</v>
      </c>
      <c r="K268" s="43">
        <f t="shared" si="121"/>
        <v>0</v>
      </c>
    </row>
    <row r="269" spans="1:11" ht="12.75" x14ac:dyDescent="0.2">
      <c r="A269" s="301">
        <v>2</v>
      </c>
      <c r="B269" s="302">
        <v>4</v>
      </c>
      <c r="C269" s="302">
        <v>9</v>
      </c>
      <c r="D269" s="302">
        <v>4</v>
      </c>
      <c r="E269" s="302" t="s">
        <v>181</v>
      </c>
      <c r="F269" s="305" t="s">
        <v>236</v>
      </c>
      <c r="G269" s="311"/>
      <c r="H269" s="311"/>
      <c r="I269" s="311"/>
      <c r="J269" s="318">
        <f>SUBTOTAL(9,G269:I269)</f>
        <v>0</v>
      </c>
      <c r="K269" s="283">
        <f t="shared" si="114"/>
        <v>0</v>
      </c>
    </row>
    <row r="270" spans="1:11" ht="12.75" x14ac:dyDescent="0.2">
      <c r="A270" s="289">
        <v>2</v>
      </c>
      <c r="B270" s="290">
        <v>6</v>
      </c>
      <c r="C270" s="290"/>
      <c r="D270" s="290"/>
      <c r="E270" s="290"/>
      <c r="F270" s="291" t="s">
        <v>155</v>
      </c>
      <c r="G270" s="292">
        <f>+G271+G282+G289+G294+G301+G310+G313</f>
        <v>0</v>
      </c>
      <c r="H270" s="292">
        <f>+H271+H282+H289+H294+H301+H310+H313</f>
        <v>46000000</v>
      </c>
      <c r="I270" s="292">
        <f>+I271+I282+I289+I294+I301+I310+I313</f>
        <v>0</v>
      </c>
      <c r="J270" s="292">
        <f t="shared" ref="J270:K270" si="122">+J271+J282+J289+J294+J301+J310+J313</f>
        <v>46000000</v>
      </c>
      <c r="K270" s="292">
        <f t="shared" si="122"/>
        <v>3.823567098592461</v>
      </c>
    </row>
    <row r="271" spans="1:11" ht="12.75" x14ac:dyDescent="0.2">
      <c r="A271" s="293">
        <v>2</v>
      </c>
      <c r="B271" s="294">
        <v>6</v>
      </c>
      <c r="C271" s="294">
        <v>1</v>
      </c>
      <c r="D271" s="294"/>
      <c r="E271" s="294"/>
      <c r="F271" s="295" t="s">
        <v>156</v>
      </c>
      <c r="G271" s="296">
        <f>+G272+G274+G276+G278+G280</f>
        <v>0</v>
      </c>
      <c r="H271" s="296">
        <f>+H272+H274+H276+H278+H280</f>
        <v>8000000</v>
      </c>
      <c r="I271" s="296">
        <f>+I272+I274+I276+I278+I280</f>
        <v>0</v>
      </c>
      <c r="J271" s="296">
        <f>+J272+J274+J276+J278+J280</f>
        <v>8000000</v>
      </c>
      <c r="K271" s="296">
        <f t="shared" ref="K271" si="123">+K272+K274+K276+K278+K280</f>
        <v>0.6649681910595584</v>
      </c>
    </row>
    <row r="272" spans="1:11" ht="12.75" x14ac:dyDescent="0.2">
      <c r="A272" s="297">
        <v>2</v>
      </c>
      <c r="B272" s="298">
        <v>6</v>
      </c>
      <c r="C272" s="298">
        <v>1</v>
      </c>
      <c r="D272" s="298">
        <v>1</v>
      </c>
      <c r="E272" s="298"/>
      <c r="F272" s="310" t="s">
        <v>991</v>
      </c>
      <c r="G272" s="312">
        <f>+G273</f>
        <v>0</v>
      </c>
      <c r="H272" s="312">
        <f>+H273</f>
        <v>5000000</v>
      </c>
      <c r="I272" s="312">
        <f>+I273</f>
        <v>0</v>
      </c>
      <c r="J272" s="312">
        <f t="shared" ref="J272:K272" si="124">+J273</f>
        <v>5000000</v>
      </c>
      <c r="K272" s="43">
        <f t="shared" si="124"/>
        <v>0.415605119412224</v>
      </c>
    </row>
    <row r="273" spans="1:11" ht="12.75" x14ac:dyDescent="0.2">
      <c r="A273" s="301">
        <v>2</v>
      </c>
      <c r="B273" s="302">
        <v>6</v>
      </c>
      <c r="C273" s="302">
        <v>1</v>
      </c>
      <c r="D273" s="302">
        <v>1</v>
      </c>
      <c r="E273" s="302" t="s">
        <v>181</v>
      </c>
      <c r="F273" s="303" t="s">
        <v>991</v>
      </c>
      <c r="G273" s="311"/>
      <c r="H273" s="17">
        <v>5000000</v>
      </c>
      <c r="I273" s="17"/>
      <c r="J273" s="281">
        <f>SUBTOTAL(9,G273:I273)</f>
        <v>5000000</v>
      </c>
      <c r="K273" s="283">
        <f t="shared" si="114"/>
        <v>0.415605119412224</v>
      </c>
    </row>
    <row r="274" spans="1:11" ht="12.75" x14ac:dyDescent="0.2">
      <c r="A274" s="297">
        <v>2</v>
      </c>
      <c r="B274" s="298">
        <v>6</v>
      </c>
      <c r="C274" s="298">
        <v>1</v>
      </c>
      <c r="D274" s="298">
        <v>2</v>
      </c>
      <c r="E274" s="298"/>
      <c r="F274" s="310" t="s">
        <v>517</v>
      </c>
      <c r="G274" s="312">
        <f>+G275</f>
        <v>0</v>
      </c>
      <c r="H274" s="312">
        <f>+H275</f>
        <v>0</v>
      </c>
      <c r="I274" s="312">
        <f>+I275</f>
        <v>0</v>
      </c>
      <c r="J274" s="312">
        <f t="shared" ref="J274:K274" si="125">+J275</f>
        <v>0</v>
      </c>
      <c r="K274" s="43">
        <f t="shared" si="125"/>
        <v>0</v>
      </c>
    </row>
    <row r="275" spans="1:11" ht="12.75" x14ac:dyDescent="0.2">
      <c r="A275" s="301">
        <v>2</v>
      </c>
      <c r="B275" s="302">
        <v>6</v>
      </c>
      <c r="C275" s="302">
        <v>1</v>
      </c>
      <c r="D275" s="302">
        <v>2</v>
      </c>
      <c r="E275" s="302" t="s">
        <v>181</v>
      </c>
      <c r="F275" s="305" t="s">
        <v>517</v>
      </c>
      <c r="G275" s="311"/>
      <c r="H275" s="18"/>
      <c r="I275" s="18"/>
      <c r="J275" s="281">
        <f>SUBTOTAL(9,G275:I275)</f>
        <v>0</v>
      </c>
      <c r="K275" s="283">
        <f t="shared" si="114"/>
        <v>0</v>
      </c>
    </row>
    <row r="276" spans="1:11" ht="12.75" x14ac:dyDescent="0.2">
      <c r="A276" s="297">
        <v>2</v>
      </c>
      <c r="B276" s="298">
        <v>6</v>
      </c>
      <c r="C276" s="298">
        <v>1</v>
      </c>
      <c r="D276" s="298">
        <v>3</v>
      </c>
      <c r="E276" s="298"/>
      <c r="F276" s="299" t="s">
        <v>992</v>
      </c>
      <c r="G276" s="312">
        <f>+G277</f>
        <v>0</v>
      </c>
      <c r="H276" s="312">
        <f>+H277</f>
        <v>3000000</v>
      </c>
      <c r="I276" s="312">
        <f>+I277</f>
        <v>0</v>
      </c>
      <c r="J276" s="312">
        <f t="shared" ref="J276:K276" si="126">+J277</f>
        <v>3000000</v>
      </c>
      <c r="K276" s="43">
        <f t="shared" si="126"/>
        <v>0.2493630716473344</v>
      </c>
    </row>
    <row r="277" spans="1:11" ht="12.75" x14ac:dyDescent="0.2">
      <c r="A277" s="301">
        <v>2</v>
      </c>
      <c r="B277" s="302">
        <v>6</v>
      </c>
      <c r="C277" s="302">
        <v>1</v>
      </c>
      <c r="D277" s="302">
        <v>3</v>
      </c>
      <c r="E277" s="302" t="s">
        <v>181</v>
      </c>
      <c r="F277" s="305" t="s">
        <v>992</v>
      </c>
      <c r="G277" s="311"/>
      <c r="H277" s="17">
        <v>3000000</v>
      </c>
      <c r="I277" s="17"/>
      <c r="J277" s="281">
        <f>SUBTOTAL(9,G277:I277)</f>
        <v>3000000</v>
      </c>
      <c r="K277" s="283">
        <f t="shared" si="114"/>
        <v>0.2493630716473344</v>
      </c>
    </row>
    <row r="278" spans="1:11" ht="12.75" x14ac:dyDescent="0.2">
      <c r="A278" s="297">
        <v>2</v>
      </c>
      <c r="B278" s="298">
        <v>6</v>
      </c>
      <c r="C278" s="298">
        <v>1</v>
      </c>
      <c r="D278" s="298">
        <v>4</v>
      </c>
      <c r="E278" s="298"/>
      <c r="F278" s="310" t="s">
        <v>237</v>
      </c>
      <c r="G278" s="312">
        <f>+G279</f>
        <v>0</v>
      </c>
      <c r="H278" s="312">
        <f>+H279</f>
        <v>0</v>
      </c>
      <c r="I278" s="312">
        <f>+I279</f>
        <v>0</v>
      </c>
      <c r="J278" s="312">
        <f t="shared" ref="J278:K278" si="127">+J279</f>
        <v>0</v>
      </c>
      <c r="K278" s="43">
        <f t="shared" si="127"/>
        <v>0</v>
      </c>
    </row>
    <row r="279" spans="1:11" ht="12.75" x14ac:dyDescent="0.2">
      <c r="A279" s="301">
        <v>2</v>
      </c>
      <c r="B279" s="302">
        <v>6</v>
      </c>
      <c r="C279" s="302">
        <v>1</v>
      </c>
      <c r="D279" s="302">
        <v>4</v>
      </c>
      <c r="E279" s="302" t="s">
        <v>181</v>
      </c>
      <c r="F279" s="305" t="s">
        <v>237</v>
      </c>
      <c r="G279" s="311"/>
      <c r="H279" s="18"/>
      <c r="I279" s="18"/>
      <c r="J279" s="281">
        <f>SUBTOTAL(9,G279:I279)</f>
        <v>0</v>
      </c>
      <c r="K279" s="283">
        <f t="shared" si="114"/>
        <v>0</v>
      </c>
    </row>
    <row r="280" spans="1:11" ht="12.75" x14ac:dyDescent="0.2">
      <c r="A280" s="297">
        <v>2</v>
      </c>
      <c r="B280" s="298">
        <v>6</v>
      </c>
      <c r="C280" s="298">
        <v>1</v>
      </c>
      <c r="D280" s="298">
        <v>9</v>
      </c>
      <c r="E280" s="298"/>
      <c r="F280" s="310" t="s">
        <v>158</v>
      </c>
      <c r="G280" s="312">
        <f>+G281</f>
        <v>0</v>
      </c>
      <c r="H280" s="312">
        <f>+H281</f>
        <v>0</v>
      </c>
      <c r="I280" s="312">
        <f>+I281</f>
        <v>0</v>
      </c>
      <c r="J280" s="312">
        <f t="shared" ref="J280:K280" si="128">+J281</f>
        <v>0</v>
      </c>
      <c r="K280" s="43">
        <f t="shared" si="128"/>
        <v>0</v>
      </c>
    </row>
    <row r="281" spans="1:11" ht="12.75" x14ac:dyDescent="0.2">
      <c r="A281" s="301">
        <v>2</v>
      </c>
      <c r="B281" s="302">
        <v>6</v>
      </c>
      <c r="C281" s="302">
        <v>1</v>
      </c>
      <c r="D281" s="302">
        <v>9</v>
      </c>
      <c r="E281" s="302" t="s">
        <v>181</v>
      </c>
      <c r="F281" s="305" t="s">
        <v>158</v>
      </c>
      <c r="G281" s="311"/>
      <c r="H281" s="17"/>
      <c r="I281" s="17"/>
      <c r="J281" s="281">
        <f t="shared" ref="J281:J286" si="129">SUBTOTAL(9,G281:I281)</f>
        <v>0</v>
      </c>
      <c r="K281" s="283">
        <f t="shared" si="114"/>
        <v>0</v>
      </c>
    </row>
    <row r="282" spans="1:11" ht="12.75" x14ac:dyDescent="0.2">
      <c r="A282" s="293">
        <v>2</v>
      </c>
      <c r="B282" s="294">
        <v>6</v>
      </c>
      <c r="C282" s="294">
        <v>2</v>
      </c>
      <c r="D282" s="294"/>
      <c r="E282" s="294"/>
      <c r="F282" s="295" t="s">
        <v>993</v>
      </c>
      <c r="G282" s="296">
        <f>+G283+G285+G287</f>
        <v>0</v>
      </c>
      <c r="H282" s="296">
        <f>+H283+H285+H287</f>
        <v>0</v>
      </c>
      <c r="I282" s="296">
        <f>+I283+I285+I287</f>
        <v>0</v>
      </c>
      <c r="J282" s="296">
        <f t="shared" ref="J282:K282" si="130">+J283+J285+J287</f>
        <v>0</v>
      </c>
      <c r="K282" s="296">
        <f t="shared" si="130"/>
        <v>0</v>
      </c>
    </row>
    <row r="283" spans="1:11" ht="12.75" x14ac:dyDescent="0.2">
      <c r="A283" s="297">
        <v>2</v>
      </c>
      <c r="B283" s="298">
        <v>6</v>
      </c>
      <c r="C283" s="298">
        <v>2</v>
      </c>
      <c r="D283" s="298">
        <v>1</v>
      </c>
      <c r="E283" s="298"/>
      <c r="F283" s="310" t="s">
        <v>238</v>
      </c>
      <c r="G283" s="312">
        <f>+G284</f>
        <v>0</v>
      </c>
      <c r="H283" s="312">
        <f>+H284</f>
        <v>0</v>
      </c>
      <c r="I283" s="312">
        <f>+I284</f>
        <v>0</v>
      </c>
      <c r="J283" s="312">
        <f t="shared" ref="J283:K283" si="131">+J284</f>
        <v>0</v>
      </c>
      <c r="K283" s="43">
        <f t="shared" si="131"/>
        <v>0</v>
      </c>
    </row>
    <row r="284" spans="1:11" ht="12.75" x14ac:dyDescent="0.2">
      <c r="A284" s="301">
        <v>2</v>
      </c>
      <c r="B284" s="302">
        <v>6</v>
      </c>
      <c r="C284" s="302">
        <v>2</v>
      </c>
      <c r="D284" s="302">
        <v>1</v>
      </c>
      <c r="E284" s="302" t="s">
        <v>181</v>
      </c>
      <c r="F284" s="305" t="s">
        <v>238</v>
      </c>
      <c r="G284" s="311"/>
      <c r="H284" s="17"/>
      <c r="I284" s="17"/>
      <c r="J284" s="281">
        <f t="shared" si="129"/>
        <v>0</v>
      </c>
      <c r="K284" s="283">
        <f t="shared" si="114"/>
        <v>0</v>
      </c>
    </row>
    <row r="285" spans="1:11" ht="12.75" x14ac:dyDescent="0.2">
      <c r="A285" s="297">
        <v>2</v>
      </c>
      <c r="B285" s="298">
        <v>6</v>
      </c>
      <c r="C285" s="298">
        <v>2</v>
      </c>
      <c r="D285" s="298">
        <v>3</v>
      </c>
      <c r="E285" s="298"/>
      <c r="F285" s="310" t="s">
        <v>159</v>
      </c>
      <c r="G285" s="312">
        <f>+G286</f>
        <v>0</v>
      </c>
      <c r="H285" s="312">
        <f>+H286</f>
        <v>0</v>
      </c>
      <c r="I285" s="312">
        <f>+I286</f>
        <v>0</v>
      </c>
      <c r="J285" s="312">
        <f t="shared" ref="J285" si="132">+J286</f>
        <v>0</v>
      </c>
      <c r="K285" s="43">
        <f>+K286</f>
        <v>0</v>
      </c>
    </row>
    <row r="286" spans="1:11" ht="12.75" x14ac:dyDescent="0.2">
      <c r="A286" s="301">
        <v>2</v>
      </c>
      <c r="B286" s="302">
        <v>6</v>
      </c>
      <c r="C286" s="302">
        <v>2</v>
      </c>
      <c r="D286" s="302">
        <v>3</v>
      </c>
      <c r="E286" s="302" t="s">
        <v>181</v>
      </c>
      <c r="F286" s="305" t="s">
        <v>159</v>
      </c>
      <c r="G286" s="311"/>
      <c r="H286" s="18"/>
      <c r="I286" s="18"/>
      <c r="J286" s="281">
        <f t="shared" si="129"/>
        <v>0</v>
      </c>
      <c r="K286" s="283">
        <f t="shared" si="114"/>
        <v>0</v>
      </c>
    </row>
    <row r="287" spans="1:11" ht="12.75" x14ac:dyDescent="0.2">
      <c r="A287" s="297">
        <v>2</v>
      </c>
      <c r="B287" s="298">
        <v>6</v>
      </c>
      <c r="C287" s="298">
        <v>2</v>
      </c>
      <c r="D287" s="298">
        <v>4</v>
      </c>
      <c r="E287" s="298"/>
      <c r="F287" s="310" t="s">
        <v>994</v>
      </c>
      <c r="G287" s="312">
        <f>+G288</f>
        <v>0</v>
      </c>
      <c r="H287" s="312">
        <f>+H288</f>
        <v>0</v>
      </c>
      <c r="I287" s="312">
        <f>+I288</f>
        <v>0</v>
      </c>
      <c r="J287" s="312">
        <f t="shared" ref="J287" si="133">+J288</f>
        <v>0</v>
      </c>
      <c r="K287" s="43">
        <f>IFERROR(J287/$J$18*100,"0.00")</f>
        <v>0</v>
      </c>
    </row>
    <row r="288" spans="1:11" ht="12.75" x14ac:dyDescent="0.2">
      <c r="A288" s="301">
        <v>2</v>
      </c>
      <c r="B288" s="302">
        <v>6</v>
      </c>
      <c r="C288" s="302">
        <v>2</v>
      </c>
      <c r="D288" s="302">
        <v>4</v>
      </c>
      <c r="E288" s="302" t="s">
        <v>181</v>
      </c>
      <c r="F288" s="303" t="s">
        <v>994</v>
      </c>
      <c r="G288" s="311"/>
      <c r="H288" s="17"/>
      <c r="I288" s="17"/>
      <c r="J288" s="281">
        <f t="shared" ref="J288:J293" si="134">SUBTOTAL(9,G288:I288)</f>
        <v>0</v>
      </c>
      <c r="K288" s="283">
        <f t="shared" si="114"/>
        <v>0</v>
      </c>
    </row>
    <row r="289" spans="1:11" ht="12.75" x14ac:dyDescent="0.2">
      <c r="A289" s="293">
        <v>2</v>
      </c>
      <c r="B289" s="294">
        <v>6</v>
      </c>
      <c r="C289" s="294">
        <v>3</v>
      </c>
      <c r="D289" s="294"/>
      <c r="E289" s="294"/>
      <c r="F289" s="295" t="s">
        <v>160</v>
      </c>
      <c r="G289" s="296">
        <f>+G290+G292</f>
        <v>0</v>
      </c>
      <c r="H289" s="296">
        <f>+H290+H292</f>
        <v>30000000</v>
      </c>
      <c r="I289" s="296">
        <f>+I290+I292</f>
        <v>0</v>
      </c>
      <c r="J289" s="296">
        <f t="shared" ref="J289:K289" si="135">+J290+J292</f>
        <v>30000000</v>
      </c>
      <c r="K289" s="296">
        <f t="shared" si="135"/>
        <v>2.4936307164733442</v>
      </c>
    </row>
    <row r="290" spans="1:11" ht="12.75" x14ac:dyDescent="0.2">
      <c r="A290" s="297">
        <v>2</v>
      </c>
      <c r="B290" s="298">
        <v>6</v>
      </c>
      <c r="C290" s="298">
        <v>3</v>
      </c>
      <c r="D290" s="298">
        <v>1</v>
      </c>
      <c r="E290" s="298"/>
      <c r="F290" s="299" t="s">
        <v>161</v>
      </c>
      <c r="G290" s="312">
        <f>+G291</f>
        <v>0</v>
      </c>
      <c r="H290" s="312">
        <f>+H291</f>
        <v>20000000</v>
      </c>
      <c r="I290" s="312">
        <f>+I291</f>
        <v>0</v>
      </c>
      <c r="J290" s="312">
        <f t="shared" ref="J290:K290" si="136">+J291</f>
        <v>20000000</v>
      </c>
      <c r="K290" s="43">
        <f t="shared" si="136"/>
        <v>1.662420477648896</v>
      </c>
    </row>
    <row r="291" spans="1:11" ht="12.75" x14ac:dyDescent="0.2">
      <c r="A291" s="301">
        <v>2</v>
      </c>
      <c r="B291" s="302">
        <v>6</v>
      </c>
      <c r="C291" s="302">
        <v>3</v>
      </c>
      <c r="D291" s="302">
        <v>1</v>
      </c>
      <c r="E291" s="302" t="s">
        <v>181</v>
      </c>
      <c r="F291" s="303" t="s">
        <v>161</v>
      </c>
      <c r="G291" s="311"/>
      <c r="H291" s="17">
        <v>20000000</v>
      </c>
      <c r="I291" s="17"/>
      <c r="J291" s="281">
        <f t="shared" si="134"/>
        <v>20000000</v>
      </c>
      <c r="K291" s="283">
        <f t="shared" si="114"/>
        <v>1.662420477648896</v>
      </c>
    </row>
    <row r="292" spans="1:11" ht="12.75" x14ac:dyDescent="0.2">
      <c r="A292" s="297">
        <v>2</v>
      </c>
      <c r="B292" s="298">
        <v>6</v>
      </c>
      <c r="C292" s="298">
        <v>3</v>
      </c>
      <c r="D292" s="298">
        <v>2</v>
      </c>
      <c r="E292" s="298"/>
      <c r="F292" s="310" t="s">
        <v>162</v>
      </c>
      <c r="G292" s="312">
        <f>+G293</f>
        <v>0</v>
      </c>
      <c r="H292" s="312">
        <f>+H293</f>
        <v>10000000</v>
      </c>
      <c r="I292" s="312">
        <f>+I293</f>
        <v>0</v>
      </c>
      <c r="J292" s="312">
        <f t="shared" ref="J292:K292" si="137">+J293</f>
        <v>10000000</v>
      </c>
      <c r="K292" s="43">
        <f t="shared" si="137"/>
        <v>0.831210238824448</v>
      </c>
    </row>
    <row r="293" spans="1:11" ht="12.75" x14ac:dyDescent="0.2">
      <c r="A293" s="301">
        <v>2</v>
      </c>
      <c r="B293" s="302">
        <v>6</v>
      </c>
      <c r="C293" s="302">
        <v>3</v>
      </c>
      <c r="D293" s="302">
        <v>2</v>
      </c>
      <c r="E293" s="302" t="s">
        <v>181</v>
      </c>
      <c r="F293" s="305" t="s">
        <v>162</v>
      </c>
      <c r="G293" s="311"/>
      <c r="H293" s="17">
        <v>10000000</v>
      </c>
      <c r="I293" s="17"/>
      <c r="J293" s="281">
        <f t="shared" si="134"/>
        <v>10000000</v>
      </c>
      <c r="K293" s="283">
        <f t="shared" si="114"/>
        <v>0.831210238824448</v>
      </c>
    </row>
    <row r="294" spans="1:11" ht="12.75" x14ac:dyDescent="0.2">
      <c r="A294" s="293">
        <v>2</v>
      </c>
      <c r="B294" s="294">
        <v>6</v>
      </c>
      <c r="C294" s="294">
        <v>4</v>
      </c>
      <c r="D294" s="294"/>
      <c r="E294" s="294"/>
      <c r="F294" s="295" t="s">
        <v>163</v>
      </c>
      <c r="G294" s="296">
        <f>+G295+G297+G299</f>
        <v>0</v>
      </c>
      <c r="H294" s="296">
        <f>+H295+H297+H299</f>
        <v>0</v>
      </c>
      <c r="I294" s="296">
        <f>+I295+I297+I299</f>
        <v>0</v>
      </c>
      <c r="J294" s="296">
        <f t="shared" ref="J294:K294" si="138">+J295+J297+J299</f>
        <v>0</v>
      </c>
      <c r="K294" s="296">
        <f t="shared" si="138"/>
        <v>0</v>
      </c>
    </row>
    <row r="295" spans="1:11" ht="12.75" x14ac:dyDescent="0.2">
      <c r="A295" s="297">
        <v>2</v>
      </c>
      <c r="B295" s="298">
        <v>6</v>
      </c>
      <c r="C295" s="298">
        <v>4</v>
      </c>
      <c r="D295" s="298">
        <v>1</v>
      </c>
      <c r="E295" s="298"/>
      <c r="F295" s="310" t="s">
        <v>164</v>
      </c>
      <c r="G295" s="312">
        <f>+G296</f>
        <v>0</v>
      </c>
      <c r="H295" s="312">
        <f>+H296</f>
        <v>0</v>
      </c>
      <c r="I295" s="312">
        <f>+I296</f>
        <v>0</v>
      </c>
      <c r="J295" s="312">
        <f t="shared" ref="J295:K295" si="139">+J296</f>
        <v>0</v>
      </c>
      <c r="K295" s="43">
        <f t="shared" si="139"/>
        <v>0</v>
      </c>
    </row>
    <row r="296" spans="1:11" ht="12.75" x14ac:dyDescent="0.2">
      <c r="A296" s="301">
        <v>2</v>
      </c>
      <c r="B296" s="302">
        <v>6</v>
      </c>
      <c r="C296" s="302">
        <v>4</v>
      </c>
      <c r="D296" s="302">
        <v>1</v>
      </c>
      <c r="E296" s="302" t="s">
        <v>181</v>
      </c>
      <c r="F296" s="305" t="s">
        <v>164</v>
      </c>
      <c r="G296" s="311"/>
      <c r="H296" s="18"/>
      <c r="I296" s="18"/>
      <c r="J296" s="281">
        <f>SUBTOTAL(9,G296:I296)</f>
        <v>0</v>
      </c>
      <c r="K296" s="283">
        <f t="shared" si="114"/>
        <v>0</v>
      </c>
    </row>
    <row r="297" spans="1:11" ht="12.75" x14ac:dyDescent="0.2">
      <c r="A297" s="297">
        <v>2</v>
      </c>
      <c r="B297" s="298">
        <v>6</v>
      </c>
      <c r="C297" s="298">
        <v>4</v>
      </c>
      <c r="D297" s="298">
        <v>2</v>
      </c>
      <c r="E297" s="298"/>
      <c r="F297" s="310" t="s">
        <v>165</v>
      </c>
      <c r="G297" s="312">
        <f>+G298</f>
        <v>0</v>
      </c>
      <c r="H297" s="312">
        <f>+H298</f>
        <v>0</v>
      </c>
      <c r="I297" s="312">
        <f>+I298</f>
        <v>0</v>
      </c>
      <c r="J297" s="312">
        <f t="shared" ref="J297:K297" si="140">+J298</f>
        <v>0</v>
      </c>
      <c r="K297" s="43">
        <f t="shared" si="140"/>
        <v>0</v>
      </c>
    </row>
    <row r="298" spans="1:11" ht="12.75" x14ac:dyDescent="0.2">
      <c r="A298" s="301">
        <v>2</v>
      </c>
      <c r="B298" s="302">
        <v>6</v>
      </c>
      <c r="C298" s="302">
        <v>4</v>
      </c>
      <c r="D298" s="302">
        <v>2</v>
      </c>
      <c r="E298" s="302" t="s">
        <v>181</v>
      </c>
      <c r="F298" s="305" t="s">
        <v>165</v>
      </c>
      <c r="G298" s="311"/>
      <c r="H298" s="311"/>
      <c r="I298" s="311"/>
      <c r="J298" s="281">
        <f t="shared" ref="J298:J305" si="141">SUBTOTAL(9,G298:I298)</f>
        <v>0</v>
      </c>
      <c r="K298" s="283">
        <f t="shared" si="114"/>
        <v>0</v>
      </c>
    </row>
    <row r="299" spans="1:11" ht="12.75" x14ac:dyDescent="0.2">
      <c r="A299" s="297">
        <v>2</v>
      </c>
      <c r="B299" s="298">
        <v>6</v>
      </c>
      <c r="C299" s="298">
        <v>4</v>
      </c>
      <c r="D299" s="298">
        <v>8</v>
      </c>
      <c r="E299" s="298"/>
      <c r="F299" s="310" t="s">
        <v>166</v>
      </c>
      <c r="G299" s="312">
        <f>+G300</f>
        <v>0</v>
      </c>
      <c r="H299" s="312">
        <f>+H300</f>
        <v>0</v>
      </c>
      <c r="I299" s="312">
        <f>+I300</f>
        <v>0</v>
      </c>
      <c r="J299" s="312">
        <f t="shared" ref="J299:K299" si="142">+J300</f>
        <v>0</v>
      </c>
      <c r="K299" s="43">
        <f t="shared" si="142"/>
        <v>0</v>
      </c>
    </row>
    <row r="300" spans="1:11" ht="12.75" x14ac:dyDescent="0.2">
      <c r="A300" s="301">
        <v>2</v>
      </c>
      <c r="B300" s="302">
        <v>6</v>
      </c>
      <c r="C300" s="302">
        <v>4</v>
      </c>
      <c r="D300" s="302">
        <v>8</v>
      </c>
      <c r="E300" s="302" t="s">
        <v>181</v>
      </c>
      <c r="F300" s="305" t="s">
        <v>166</v>
      </c>
      <c r="G300" s="311"/>
      <c r="H300" s="17"/>
      <c r="I300" s="17"/>
      <c r="J300" s="281">
        <f t="shared" si="141"/>
        <v>0</v>
      </c>
      <c r="K300" s="283">
        <f t="shared" si="114"/>
        <v>0</v>
      </c>
    </row>
    <row r="301" spans="1:11" ht="12.75" x14ac:dyDescent="0.2">
      <c r="A301" s="293">
        <v>2</v>
      </c>
      <c r="B301" s="294">
        <v>6</v>
      </c>
      <c r="C301" s="294">
        <v>5</v>
      </c>
      <c r="D301" s="294"/>
      <c r="E301" s="294"/>
      <c r="F301" s="295" t="s">
        <v>167</v>
      </c>
      <c r="G301" s="296">
        <f>+G302+G304+G306+G308</f>
        <v>0</v>
      </c>
      <c r="H301" s="296">
        <f>+H302+H304+H306+H308</f>
        <v>7000000</v>
      </c>
      <c r="I301" s="296">
        <f>+I302+I304+I306+I308</f>
        <v>0</v>
      </c>
      <c r="J301" s="296">
        <f t="shared" ref="J301:K301" si="143">+J302+J304+J306+J308</f>
        <v>7000000</v>
      </c>
      <c r="K301" s="296">
        <f t="shared" si="143"/>
        <v>0.5818471671771136</v>
      </c>
    </row>
    <row r="302" spans="1:11" ht="12.75" x14ac:dyDescent="0.2">
      <c r="A302" s="297">
        <v>2</v>
      </c>
      <c r="B302" s="298">
        <v>6</v>
      </c>
      <c r="C302" s="298">
        <v>5</v>
      </c>
      <c r="D302" s="298">
        <v>2</v>
      </c>
      <c r="E302" s="298"/>
      <c r="F302" s="310" t="s">
        <v>168</v>
      </c>
      <c r="G302" s="312">
        <f>+G303</f>
        <v>0</v>
      </c>
      <c r="H302" s="312">
        <f>+H303</f>
        <v>0</v>
      </c>
      <c r="I302" s="312">
        <f>+I303</f>
        <v>0</v>
      </c>
      <c r="J302" s="312">
        <f t="shared" ref="J302:K302" si="144">+J303</f>
        <v>0</v>
      </c>
      <c r="K302" s="43">
        <f t="shared" si="144"/>
        <v>0</v>
      </c>
    </row>
    <row r="303" spans="1:11" ht="12.75" x14ac:dyDescent="0.2">
      <c r="A303" s="301">
        <v>2</v>
      </c>
      <c r="B303" s="302">
        <v>6</v>
      </c>
      <c r="C303" s="302">
        <v>5</v>
      </c>
      <c r="D303" s="302">
        <v>2</v>
      </c>
      <c r="E303" s="302" t="s">
        <v>181</v>
      </c>
      <c r="F303" s="305" t="s">
        <v>168</v>
      </c>
      <c r="G303" s="311"/>
      <c r="H303" s="17"/>
      <c r="I303" s="17"/>
      <c r="J303" s="281">
        <f t="shared" si="141"/>
        <v>0</v>
      </c>
      <c r="K303" s="283">
        <f t="shared" si="114"/>
        <v>0</v>
      </c>
    </row>
    <row r="304" spans="1:11" ht="12.75" x14ac:dyDescent="0.2">
      <c r="A304" s="297">
        <v>2</v>
      </c>
      <c r="B304" s="298">
        <v>6</v>
      </c>
      <c r="C304" s="298">
        <v>5</v>
      </c>
      <c r="D304" s="298">
        <v>4</v>
      </c>
      <c r="E304" s="298"/>
      <c r="F304" s="310" t="s">
        <v>995</v>
      </c>
      <c r="G304" s="312">
        <f>+G305</f>
        <v>0</v>
      </c>
      <c r="H304" s="312">
        <f>+H305</f>
        <v>2000000</v>
      </c>
      <c r="I304" s="312">
        <f>+I305</f>
        <v>0</v>
      </c>
      <c r="J304" s="312">
        <f t="shared" ref="J304:K304" si="145">+J305</f>
        <v>2000000</v>
      </c>
      <c r="K304" s="43">
        <f t="shared" si="145"/>
        <v>0.1662420477648896</v>
      </c>
    </row>
    <row r="305" spans="1:11" ht="12.75" x14ac:dyDescent="0.2">
      <c r="A305" s="301">
        <v>2</v>
      </c>
      <c r="B305" s="302">
        <v>6</v>
      </c>
      <c r="C305" s="302">
        <v>5</v>
      </c>
      <c r="D305" s="302">
        <v>4</v>
      </c>
      <c r="E305" s="302" t="s">
        <v>181</v>
      </c>
      <c r="F305" s="305" t="s">
        <v>995</v>
      </c>
      <c r="G305" s="311"/>
      <c r="H305" s="18">
        <v>2000000</v>
      </c>
      <c r="I305" s="18"/>
      <c r="J305" s="281">
        <f t="shared" si="141"/>
        <v>2000000</v>
      </c>
      <c r="K305" s="283">
        <f t="shared" si="114"/>
        <v>0.1662420477648896</v>
      </c>
    </row>
    <row r="306" spans="1:11" ht="12.75" x14ac:dyDescent="0.2">
      <c r="A306" s="297">
        <v>2</v>
      </c>
      <c r="B306" s="298">
        <v>6</v>
      </c>
      <c r="C306" s="298">
        <v>5</v>
      </c>
      <c r="D306" s="298">
        <v>5</v>
      </c>
      <c r="E306" s="298"/>
      <c r="F306" s="310" t="s">
        <v>169</v>
      </c>
      <c r="G306" s="312">
        <f>+G307</f>
        <v>0</v>
      </c>
      <c r="H306" s="312">
        <f>+H307</f>
        <v>3000000</v>
      </c>
      <c r="I306" s="312">
        <f>+I307</f>
        <v>0</v>
      </c>
      <c r="J306" s="312">
        <f t="shared" ref="J306:K306" si="146">+J307</f>
        <v>3000000</v>
      </c>
      <c r="K306" s="43">
        <f t="shared" si="146"/>
        <v>0.2493630716473344</v>
      </c>
    </row>
    <row r="307" spans="1:11" ht="12.75" x14ac:dyDescent="0.2">
      <c r="A307" s="301">
        <v>2</v>
      </c>
      <c r="B307" s="302">
        <v>6</v>
      </c>
      <c r="C307" s="302">
        <v>5</v>
      </c>
      <c r="D307" s="302">
        <v>5</v>
      </c>
      <c r="E307" s="302" t="s">
        <v>181</v>
      </c>
      <c r="F307" s="305" t="s">
        <v>169</v>
      </c>
      <c r="G307" s="311"/>
      <c r="H307" s="17">
        <v>3000000</v>
      </c>
      <c r="I307" s="17"/>
      <c r="J307" s="281">
        <f t="shared" ref="J307:J312" si="147">SUBTOTAL(9,G307:I307)</f>
        <v>3000000</v>
      </c>
      <c r="K307" s="283">
        <f t="shared" si="114"/>
        <v>0.2493630716473344</v>
      </c>
    </row>
    <row r="308" spans="1:11" ht="12.75" x14ac:dyDescent="0.2">
      <c r="A308" s="297">
        <v>2</v>
      </c>
      <c r="B308" s="298">
        <v>6</v>
      </c>
      <c r="C308" s="298">
        <v>5</v>
      </c>
      <c r="D308" s="298">
        <v>6</v>
      </c>
      <c r="E308" s="298"/>
      <c r="F308" s="310" t="s">
        <v>170</v>
      </c>
      <c r="G308" s="312">
        <f>+G309</f>
        <v>0</v>
      </c>
      <c r="H308" s="312">
        <f>+H309</f>
        <v>2000000</v>
      </c>
      <c r="I308" s="312">
        <f>+I309</f>
        <v>0</v>
      </c>
      <c r="J308" s="312">
        <f t="shared" ref="J308:K308" si="148">+J309</f>
        <v>2000000</v>
      </c>
      <c r="K308" s="43">
        <f t="shared" si="148"/>
        <v>0.1662420477648896</v>
      </c>
    </row>
    <row r="309" spans="1:11" ht="12.75" x14ac:dyDescent="0.2">
      <c r="A309" s="301">
        <v>2</v>
      </c>
      <c r="B309" s="302">
        <v>6</v>
      </c>
      <c r="C309" s="302">
        <v>5</v>
      </c>
      <c r="D309" s="302">
        <v>6</v>
      </c>
      <c r="E309" s="302" t="s">
        <v>181</v>
      </c>
      <c r="F309" s="305" t="s">
        <v>170</v>
      </c>
      <c r="G309" s="311"/>
      <c r="H309" s="17">
        <v>2000000</v>
      </c>
      <c r="I309" s="17"/>
      <c r="J309" s="281">
        <f t="shared" si="147"/>
        <v>2000000</v>
      </c>
      <c r="K309" s="283">
        <f t="shared" si="114"/>
        <v>0.1662420477648896</v>
      </c>
    </row>
    <row r="310" spans="1:11" ht="12.75" x14ac:dyDescent="0.2">
      <c r="A310" s="293">
        <v>2</v>
      </c>
      <c r="B310" s="294">
        <v>6</v>
      </c>
      <c r="C310" s="294">
        <v>6</v>
      </c>
      <c r="D310" s="294"/>
      <c r="E310" s="294"/>
      <c r="F310" s="295" t="s">
        <v>239</v>
      </c>
      <c r="G310" s="296">
        <f t="shared" ref="G310:I311" si="149">+G311</f>
        <v>0</v>
      </c>
      <c r="H310" s="296">
        <f t="shared" si="149"/>
        <v>0</v>
      </c>
      <c r="I310" s="296">
        <f t="shared" si="149"/>
        <v>0</v>
      </c>
      <c r="J310" s="296">
        <f t="shared" ref="J310:K311" si="150">+J311</f>
        <v>0</v>
      </c>
      <c r="K310" s="317">
        <f t="shared" si="150"/>
        <v>0</v>
      </c>
    </row>
    <row r="311" spans="1:11" ht="12.75" x14ac:dyDescent="0.2">
      <c r="A311" s="297">
        <v>2</v>
      </c>
      <c r="B311" s="298">
        <v>6</v>
      </c>
      <c r="C311" s="298">
        <v>6</v>
      </c>
      <c r="D311" s="298">
        <v>2</v>
      </c>
      <c r="E311" s="298"/>
      <c r="F311" s="299" t="s">
        <v>241</v>
      </c>
      <c r="G311" s="312">
        <f t="shared" si="149"/>
        <v>0</v>
      </c>
      <c r="H311" s="312">
        <f t="shared" si="149"/>
        <v>0</v>
      </c>
      <c r="I311" s="312">
        <f t="shared" si="149"/>
        <v>0</v>
      </c>
      <c r="J311" s="312">
        <f>+J312</f>
        <v>0</v>
      </c>
      <c r="K311" s="43">
        <f t="shared" si="150"/>
        <v>0</v>
      </c>
    </row>
    <row r="312" spans="1:11" ht="12.75" x14ac:dyDescent="0.2">
      <c r="A312" s="301">
        <v>2</v>
      </c>
      <c r="B312" s="302">
        <v>6</v>
      </c>
      <c r="C312" s="302">
        <v>6</v>
      </c>
      <c r="D312" s="302">
        <v>2</v>
      </c>
      <c r="E312" s="302" t="s">
        <v>181</v>
      </c>
      <c r="F312" s="305" t="s">
        <v>241</v>
      </c>
      <c r="G312" s="311"/>
      <c r="H312" s="18"/>
      <c r="I312" s="18"/>
      <c r="J312" s="281">
        <f t="shared" si="147"/>
        <v>0</v>
      </c>
      <c r="K312" s="283">
        <f t="shared" si="114"/>
        <v>0</v>
      </c>
    </row>
    <row r="313" spans="1:11" ht="12.75" x14ac:dyDescent="0.2">
      <c r="A313" s="293">
        <v>2</v>
      </c>
      <c r="B313" s="294">
        <v>6</v>
      </c>
      <c r="C313" s="294">
        <v>8</v>
      </c>
      <c r="D313" s="294"/>
      <c r="E313" s="294"/>
      <c r="F313" s="295" t="s">
        <v>172</v>
      </c>
      <c r="G313" s="296">
        <f>+G314+G317+G319+G321</f>
        <v>0</v>
      </c>
      <c r="H313" s="22">
        <f>+H314+H316</f>
        <v>1000000</v>
      </c>
      <c r="I313" s="22">
        <f>+I314+I316</f>
        <v>0</v>
      </c>
      <c r="J313" s="22">
        <f>+J314+J316</f>
        <v>1000000</v>
      </c>
      <c r="K313" s="22">
        <f>+K314+K316</f>
        <v>8.31210238824448E-2</v>
      </c>
    </row>
    <row r="314" spans="1:11" ht="12.75" x14ac:dyDescent="0.2">
      <c r="A314" s="297">
        <v>2</v>
      </c>
      <c r="B314" s="298">
        <v>6</v>
      </c>
      <c r="C314" s="298">
        <v>8</v>
      </c>
      <c r="D314" s="298">
        <v>3</v>
      </c>
      <c r="E314" s="298"/>
      <c r="F314" s="310" t="s">
        <v>173</v>
      </c>
      <c r="G314" s="312">
        <f>+G315+G316</f>
        <v>0</v>
      </c>
      <c r="H314" s="312">
        <f>+H315+H316</f>
        <v>1000000</v>
      </c>
      <c r="I314" s="312">
        <f>+I315+I316</f>
        <v>0</v>
      </c>
      <c r="J314" s="20">
        <f>+J315+J316</f>
        <v>1000000</v>
      </c>
      <c r="K314" s="43">
        <f>+K315</f>
        <v>8.31210238824448E-2</v>
      </c>
    </row>
    <row r="315" spans="1:11" ht="12.75" x14ac:dyDescent="0.2">
      <c r="A315" s="301">
        <v>2</v>
      </c>
      <c r="B315" s="302">
        <v>6</v>
      </c>
      <c r="C315" s="302">
        <v>8</v>
      </c>
      <c r="D315" s="302">
        <v>3</v>
      </c>
      <c r="E315" s="302" t="s">
        <v>181</v>
      </c>
      <c r="F315" s="305" t="s">
        <v>174</v>
      </c>
      <c r="G315" s="304"/>
      <c r="H315" s="304">
        <v>1000000</v>
      </c>
      <c r="I315" s="304"/>
      <c r="J315" s="281">
        <f>SUBTOTAL(9,G315:I315)</f>
        <v>1000000</v>
      </c>
      <c r="K315" s="283">
        <f t="shared" si="114"/>
        <v>8.31210238824448E-2</v>
      </c>
    </row>
    <row r="316" spans="1:11" ht="12.75" x14ac:dyDescent="0.2">
      <c r="A316" s="301">
        <v>2</v>
      </c>
      <c r="B316" s="302">
        <v>6</v>
      </c>
      <c r="C316" s="302">
        <v>8</v>
      </c>
      <c r="D316" s="302">
        <v>3</v>
      </c>
      <c r="E316" s="302" t="s">
        <v>182</v>
      </c>
      <c r="F316" s="305" t="s">
        <v>175</v>
      </c>
      <c r="G316" s="311"/>
      <c r="H316" s="311"/>
      <c r="I316" s="311"/>
      <c r="J316" s="281">
        <f t="shared" ref="J316:J325" si="151">SUBTOTAL(9,G316:I316)</f>
        <v>0</v>
      </c>
      <c r="K316" s="283">
        <f t="shared" si="114"/>
        <v>0</v>
      </c>
    </row>
    <row r="317" spans="1:11" ht="12.75" x14ac:dyDescent="0.2">
      <c r="A317" s="297">
        <v>2</v>
      </c>
      <c r="B317" s="298">
        <v>6</v>
      </c>
      <c r="C317" s="298">
        <v>8</v>
      </c>
      <c r="D317" s="298">
        <v>5</v>
      </c>
      <c r="E317" s="298"/>
      <c r="F317" s="310" t="s">
        <v>176</v>
      </c>
      <c r="G317" s="312">
        <f>+G318</f>
        <v>0</v>
      </c>
      <c r="H317" s="312">
        <f>+H318</f>
        <v>0</v>
      </c>
      <c r="I317" s="312">
        <f>+I318</f>
        <v>0</v>
      </c>
      <c r="J317" s="312">
        <f>+J318</f>
        <v>0</v>
      </c>
      <c r="K317" s="43">
        <f t="shared" ref="K317" si="152">+K318</f>
        <v>0</v>
      </c>
    </row>
    <row r="318" spans="1:11" ht="12.75" x14ac:dyDescent="0.2">
      <c r="A318" s="301">
        <v>2</v>
      </c>
      <c r="B318" s="302">
        <v>6</v>
      </c>
      <c r="C318" s="302">
        <v>8</v>
      </c>
      <c r="D318" s="302">
        <v>5</v>
      </c>
      <c r="E318" s="302" t="s">
        <v>181</v>
      </c>
      <c r="F318" s="305" t="s">
        <v>176</v>
      </c>
      <c r="G318" s="311"/>
      <c r="H318" s="311"/>
      <c r="I318" s="311"/>
      <c r="J318" s="281">
        <f t="shared" si="151"/>
        <v>0</v>
      </c>
      <c r="K318" s="283">
        <f t="shared" si="114"/>
        <v>0</v>
      </c>
    </row>
    <row r="319" spans="1:11" ht="12.75" x14ac:dyDescent="0.2">
      <c r="A319" s="297">
        <v>2</v>
      </c>
      <c r="B319" s="298">
        <v>6</v>
      </c>
      <c r="C319" s="298">
        <v>8</v>
      </c>
      <c r="D319" s="298">
        <v>8</v>
      </c>
      <c r="E319" s="298"/>
      <c r="F319" s="299" t="s">
        <v>177</v>
      </c>
      <c r="G319" s="312">
        <f>+G320</f>
        <v>0</v>
      </c>
      <c r="H319" s="312">
        <f>+H320</f>
        <v>0</v>
      </c>
      <c r="I319" s="312">
        <f>+I320</f>
        <v>0</v>
      </c>
      <c r="J319" s="312">
        <f t="shared" ref="J319:K319" si="153">+J320</f>
        <v>0</v>
      </c>
      <c r="K319" s="43">
        <f t="shared" si="153"/>
        <v>0</v>
      </c>
    </row>
    <row r="320" spans="1:11" ht="12.75" x14ac:dyDescent="0.2">
      <c r="A320" s="301">
        <v>2</v>
      </c>
      <c r="B320" s="302">
        <v>6</v>
      </c>
      <c r="C320" s="302">
        <v>8</v>
      </c>
      <c r="D320" s="302">
        <v>8</v>
      </c>
      <c r="E320" s="302" t="s">
        <v>181</v>
      </c>
      <c r="F320" s="305" t="s">
        <v>996</v>
      </c>
      <c r="G320" s="304"/>
      <c r="H320" s="304"/>
      <c r="I320" s="304"/>
      <c r="J320" s="281">
        <f t="shared" si="151"/>
        <v>0</v>
      </c>
      <c r="K320" s="283">
        <f t="shared" si="114"/>
        <v>0</v>
      </c>
    </row>
    <row r="321" spans="1:11" ht="12.75" x14ac:dyDescent="0.2">
      <c r="A321" s="297">
        <v>2</v>
      </c>
      <c r="B321" s="298">
        <v>6</v>
      </c>
      <c r="C321" s="298">
        <v>8</v>
      </c>
      <c r="D321" s="298">
        <v>9</v>
      </c>
      <c r="E321" s="298"/>
      <c r="F321" s="299" t="s">
        <v>178</v>
      </c>
      <c r="G321" s="312">
        <f>+G322</f>
        <v>0</v>
      </c>
      <c r="H321" s="312">
        <f>+H322</f>
        <v>0</v>
      </c>
      <c r="I321" s="312">
        <f>+I322</f>
        <v>0</v>
      </c>
      <c r="J321" s="312">
        <f t="shared" ref="J321:K321" si="154">+J322</f>
        <v>0</v>
      </c>
      <c r="K321" s="43">
        <f t="shared" si="154"/>
        <v>0</v>
      </c>
    </row>
    <row r="322" spans="1:11" ht="12.75" x14ac:dyDescent="0.2">
      <c r="A322" s="301">
        <v>2</v>
      </c>
      <c r="B322" s="302">
        <v>6</v>
      </c>
      <c r="C322" s="302">
        <v>8</v>
      </c>
      <c r="D322" s="302">
        <v>9</v>
      </c>
      <c r="E322" s="302" t="s">
        <v>181</v>
      </c>
      <c r="F322" s="305" t="s">
        <v>178</v>
      </c>
      <c r="G322" s="311"/>
      <c r="H322" s="17"/>
      <c r="I322" s="17"/>
      <c r="J322" s="281">
        <f t="shared" si="151"/>
        <v>0</v>
      </c>
      <c r="K322" s="283">
        <f t="shared" ref="K322:K326" si="155">IFERROR(J322/$J$18*100,"0.00")</f>
        <v>0</v>
      </c>
    </row>
    <row r="323" spans="1:11" ht="12.75" x14ac:dyDescent="0.2">
      <c r="A323" s="289">
        <v>2</v>
      </c>
      <c r="B323" s="290">
        <v>7</v>
      </c>
      <c r="C323" s="290"/>
      <c r="D323" s="290"/>
      <c r="E323" s="290"/>
      <c r="F323" s="291" t="s">
        <v>154</v>
      </c>
      <c r="G323" s="292">
        <f>+G324</f>
        <v>0</v>
      </c>
      <c r="H323" s="292">
        <f>+H324</f>
        <v>0</v>
      </c>
      <c r="I323" s="292">
        <f>+I324</f>
        <v>0</v>
      </c>
      <c r="J323" s="292">
        <f t="shared" ref="H323:K324" si="156">+J324</f>
        <v>0</v>
      </c>
      <c r="K323" s="319">
        <f t="shared" si="156"/>
        <v>0</v>
      </c>
    </row>
    <row r="324" spans="1:11" ht="12.75" x14ac:dyDescent="0.2">
      <c r="A324" s="293">
        <v>2</v>
      </c>
      <c r="B324" s="294">
        <v>7</v>
      </c>
      <c r="C324" s="294">
        <v>1</v>
      </c>
      <c r="D324" s="294"/>
      <c r="E324" s="294"/>
      <c r="F324" s="295" t="s">
        <v>179</v>
      </c>
      <c r="G324" s="296">
        <f>+G325</f>
        <v>0</v>
      </c>
      <c r="H324" s="296">
        <f t="shared" si="156"/>
        <v>0</v>
      </c>
      <c r="I324" s="296">
        <f t="shared" si="156"/>
        <v>0</v>
      </c>
      <c r="J324" s="296">
        <f t="shared" si="156"/>
        <v>0</v>
      </c>
      <c r="K324" s="317">
        <f t="shared" si="156"/>
        <v>0</v>
      </c>
    </row>
    <row r="325" spans="1:11" ht="12.75" x14ac:dyDescent="0.2">
      <c r="A325" s="297">
        <v>2</v>
      </c>
      <c r="B325" s="298">
        <v>7</v>
      </c>
      <c r="C325" s="298">
        <v>1</v>
      </c>
      <c r="D325" s="298">
        <v>2</v>
      </c>
      <c r="E325" s="298"/>
      <c r="F325" s="310" t="s">
        <v>180</v>
      </c>
      <c r="G325" s="312">
        <f>+G326</f>
        <v>0</v>
      </c>
      <c r="H325" s="312">
        <f>+H326</f>
        <v>0</v>
      </c>
      <c r="I325" s="312">
        <f>+I326</f>
        <v>0</v>
      </c>
      <c r="J325" s="281">
        <f t="shared" si="151"/>
        <v>0</v>
      </c>
      <c r="K325" s="43">
        <f t="shared" ref="K325" si="157">+K326</f>
        <v>0</v>
      </c>
    </row>
    <row r="326" spans="1:11" ht="12.75" x14ac:dyDescent="0.2">
      <c r="A326" s="37">
        <v>2</v>
      </c>
      <c r="B326" s="38">
        <v>7</v>
      </c>
      <c r="C326" s="38">
        <v>1</v>
      </c>
      <c r="D326" s="38">
        <v>2</v>
      </c>
      <c r="E326" s="38" t="s">
        <v>181</v>
      </c>
      <c r="F326" s="39" t="s">
        <v>180</v>
      </c>
      <c r="G326" s="40"/>
      <c r="H326" s="40"/>
      <c r="I326" s="40"/>
      <c r="J326" s="320">
        <f>SUBTOTAL(9,G326:I326)</f>
        <v>0</v>
      </c>
      <c r="K326" s="321">
        <f t="shared" si="155"/>
        <v>0</v>
      </c>
    </row>
    <row r="327" spans="1:11" s="50" customFormat="1" x14ac:dyDescent="0.3">
      <c r="A327" s="51"/>
      <c r="B327" s="51"/>
      <c r="C327" s="51"/>
      <c r="D327" s="51"/>
      <c r="E327" s="51"/>
      <c r="F327" s="51"/>
      <c r="G327" s="51"/>
      <c r="H327" s="51"/>
      <c r="I327" s="51"/>
      <c r="J327" s="51"/>
    </row>
    <row r="328" spans="1:11" s="50" customFormat="1" x14ac:dyDescent="0.3">
      <c r="A328" s="51"/>
      <c r="B328" s="51"/>
      <c r="C328" s="51"/>
      <c r="D328" s="51"/>
      <c r="E328" s="51"/>
      <c r="F328" s="51"/>
      <c r="G328" s="51"/>
      <c r="H328" s="51"/>
      <c r="I328" s="51"/>
      <c r="J328" s="51"/>
    </row>
    <row r="329" spans="1:11" s="50" customFormat="1" x14ac:dyDescent="0.3">
      <c r="A329" s="51"/>
      <c r="B329" s="51"/>
      <c r="C329" s="51"/>
      <c r="D329" s="51"/>
      <c r="E329" s="51"/>
      <c r="F329" s="51"/>
      <c r="G329" s="51"/>
      <c r="H329" s="51"/>
      <c r="I329" s="51"/>
      <c r="J329" s="51"/>
    </row>
    <row r="330" spans="1:11" s="50" customFormat="1" x14ac:dyDescent="0.3">
      <c r="A330" s="51"/>
      <c r="B330" s="51"/>
      <c r="C330" s="51"/>
      <c r="D330" s="51"/>
      <c r="E330" s="51"/>
      <c r="F330" s="51"/>
      <c r="G330" s="51"/>
      <c r="H330" s="51"/>
      <c r="I330" s="51"/>
      <c r="J330" s="51"/>
    </row>
    <row r="331" spans="1:11" s="50" customFormat="1" x14ac:dyDescent="0.3">
      <c r="A331" s="51"/>
      <c r="B331" s="51"/>
      <c r="C331" s="51"/>
      <c r="D331" s="51"/>
      <c r="E331" s="51"/>
      <c r="F331" s="51"/>
      <c r="G331" s="51"/>
      <c r="H331" s="51"/>
      <c r="I331" s="51"/>
      <c r="J331" s="51"/>
    </row>
    <row r="332" spans="1:11" s="50" customFormat="1" x14ac:dyDescent="0.3">
      <c r="A332" s="51"/>
      <c r="B332" s="51"/>
      <c r="C332" s="51"/>
      <c r="D332" s="51"/>
      <c r="E332" s="51"/>
      <c r="F332" s="51"/>
      <c r="G332" s="51"/>
      <c r="H332" s="51"/>
      <c r="I332" s="51"/>
      <c r="J332" s="51"/>
    </row>
    <row r="333" spans="1:11" s="50" customFormat="1" x14ac:dyDescent="0.3">
      <c r="A333" s="51"/>
      <c r="B333" s="51"/>
      <c r="C333" s="51"/>
      <c r="D333" s="51"/>
      <c r="E333" s="51"/>
      <c r="F333" s="51"/>
      <c r="G333" s="51"/>
      <c r="H333" s="51"/>
      <c r="I333" s="51"/>
      <c r="J333" s="51"/>
    </row>
    <row r="334" spans="1:11" s="50" customFormat="1" x14ac:dyDescent="0.3">
      <c r="A334" s="51"/>
      <c r="B334" s="51"/>
      <c r="C334" s="51"/>
      <c r="D334" s="51"/>
      <c r="E334" s="51"/>
      <c r="F334" s="51"/>
      <c r="G334" s="51"/>
      <c r="H334" s="51"/>
      <c r="I334" s="51"/>
      <c r="J334" s="51"/>
    </row>
    <row r="335" spans="1:11" s="50" customFormat="1" x14ac:dyDescent="0.3">
      <c r="A335" s="51"/>
      <c r="B335" s="51"/>
      <c r="C335" s="51"/>
      <c r="D335" s="51"/>
      <c r="E335" s="51"/>
      <c r="F335" s="51"/>
      <c r="G335" s="51"/>
      <c r="H335" s="51"/>
      <c r="I335" s="51"/>
      <c r="J335" s="51"/>
    </row>
    <row r="336" spans="1:11" s="50" customFormat="1" x14ac:dyDescent="0.3">
      <c r="A336" s="51"/>
      <c r="B336" s="51"/>
      <c r="C336" s="51"/>
      <c r="D336" s="51"/>
      <c r="E336" s="51"/>
      <c r="F336" s="51"/>
      <c r="G336" s="51"/>
      <c r="H336" s="51"/>
      <c r="I336" s="51"/>
      <c r="J336" s="51"/>
    </row>
    <row r="337" spans="1:10" s="50" customFormat="1" x14ac:dyDescent="0.3">
      <c r="A337" s="51"/>
      <c r="B337" s="51"/>
      <c r="C337" s="51"/>
      <c r="D337" s="51"/>
      <c r="E337" s="51"/>
      <c r="F337" s="51"/>
      <c r="G337" s="51"/>
      <c r="H337" s="51"/>
      <c r="I337" s="51"/>
      <c r="J337" s="51"/>
    </row>
    <row r="338" spans="1:10" s="50" customFormat="1" x14ac:dyDescent="0.3">
      <c r="A338" s="51"/>
      <c r="B338" s="51"/>
      <c r="C338" s="51"/>
      <c r="D338" s="51"/>
      <c r="E338" s="51"/>
      <c r="F338" s="51"/>
      <c r="G338" s="51"/>
      <c r="H338" s="51"/>
      <c r="I338" s="51"/>
      <c r="J338" s="51"/>
    </row>
    <row r="339" spans="1:10" s="50" customFormat="1" x14ac:dyDescent="0.3">
      <c r="A339" s="51"/>
      <c r="B339" s="51"/>
      <c r="C339" s="51"/>
      <c r="D339" s="51"/>
      <c r="E339" s="51"/>
      <c r="F339" s="51"/>
      <c r="G339" s="51"/>
      <c r="H339" s="51"/>
      <c r="I339" s="51"/>
      <c r="J339" s="51"/>
    </row>
    <row r="340" spans="1:10" s="50" customFormat="1" x14ac:dyDescent="0.3">
      <c r="A340" s="51"/>
      <c r="B340" s="51"/>
      <c r="C340" s="51"/>
      <c r="D340" s="51"/>
      <c r="E340" s="51"/>
      <c r="F340" s="51"/>
      <c r="G340" s="51"/>
      <c r="H340" s="51"/>
      <c r="I340" s="51"/>
      <c r="J340" s="51"/>
    </row>
    <row r="341" spans="1:10" s="50" customFormat="1" x14ac:dyDescent="0.3">
      <c r="A341" s="51"/>
      <c r="B341" s="51"/>
      <c r="C341" s="51"/>
      <c r="D341" s="51"/>
      <c r="E341" s="51"/>
      <c r="F341" s="51"/>
      <c r="G341" s="51"/>
      <c r="H341" s="51"/>
      <c r="I341" s="51"/>
      <c r="J341" s="51"/>
    </row>
    <row r="342" spans="1:10" s="50" customFormat="1" x14ac:dyDescent="0.3">
      <c r="A342" s="51"/>
      <c r="B342" s="51"/>
      <c r="C342" s="51"/>
      <c r="D342" s="51"/>
      <c r="E342" s="51"/>
      <c r="F342" s="51"/>
      <c r="G342" s="51"/>
      <c r="H342" s="51"/>
      <c r="I342" s="51"/>
      <c r="J342" s="51"/>
    </row>
    <row r="343" spans="1:10" s="50" customFormat="1" x14ac:dyDescent="0.3">
      <c r="A343" s="51"/>
      <c r="B343" s="51"/>
      <c r="C343" s="51"/>
      <c r="D343" s="51"/>
      <c r="E343" s="51"/>
      <c r="F343" s="51"/>
      <c r="G343" s="51"/>
      <c r="H343" s="51"/>
      <c r="I343" s="51"/>
      <c r="J343" s="51"/>
    </row>
    <row r="344" spans="1:10" s="50" customFormat="1" x14ac:dyDescent="0.3">
      <c r="A344" s="51"/>
      <c r="B344" s="51"/>
      <c r="C344" s="51"/>
      <c r="D344" s="51"/>
      <c r="E344" s="51"/>
      <c r="F344" s="51"/>
      <c r="G344" s="51"/>
      <c r="H344" s="51"/>
      <c r="I344" s="51"/>
      <c r="J344" s="51"/>
    </row>
    <row r="345" spans="1:10" s="50" customFormat="1" x14ac:dyDescent="0.3">
      <c r="A345" s="51"/>
      <c r="B345" s="51"/>
      <c r="C345" s="51"/>
      <c r="D345" s="51"/>
      <c r="E345" s="51"/>
      <c r="F345" s="51"/>
      <c r="G345" s="51"/>
      <c r="H345" s="51"/>
      <c r="I345" s="51"/>
      <c r="J345" s="51"/>
    </row>
    <row r="346" spans="1:10" s="50" customFormat="1" x14ac:dyDescent="0.3">
      <c r="A346" s="51"/>
      <c r="B346" s="51"/>
      <c r="C346" s="51"/>
      <c r="D346" s="51"/>
      <c r="E346" s="51"/>
      <c r="F346" s="51"/>
      <c r="G346" s="51"/>
      <c r="H346" s="51"/>
      <c r="I346" s="51"/>
      <c r="J346" s="51"/>
    </row>
    <row r="347" spans="1:10" s="50" customFormat="1" x14ac:dyDescent="0.3">
      <c r="A347" s="51"/>
      <c r="B347" s="51"/>
      <c r="C347" s="51"/>
      <c r="D347" s="51"/>
      <c r="E347" s="51"/>
      <c r="F347" s="51"/>
      <c r="G347" s="51"/>
      <c r="H347" s="51"/>
      <c r="I347" s="51"/>
      <c r="J347" s="51"/>
    </row>
    <row r="348" spans="1:10" s="50" customFormat="1" x14ac:dyDescent="0.3">
      <c r="A348" s="51"/>
      <c r="B348" s="51"/>
      <c r="C348" s="51"/>
      <c r="D348" s="51"/>
      <c r="E348" s="51"/>
      <c r="F348" s="51"/>
      <c r="G348" s="51"/>
      <c r="H348" s="51"/>
      <c r="I348" s="51"/>
      <c r="J348" s="51"/>
    </row>
    <row r="349" spans="1:10" s="50" customFormat="1" x14ac:dyDescent="0.3">
      <c r="A349" s="51"/>
      <c r="B349" s="51"/>
      <c r="C349" s="51"/>
      <c r="D349" s="51"/>
      <c r="E349" s="51"/>
      <c r="F349" s="51"/>
      <c r="G349" s="51"/>
      <c r="H349" s="51"/>
      <c r="I349" s="51"/>
      <c r="J349" s="51"/>
    </row>
    <row r="350" spans="1:10" s="50" customFormat="1" x14ac:dyDescent="0.3">
      <c r="A350" s="51"/>
      <c r="B350" s="51"/>
      <c r="C350" s="51"/>
      <c r="D350" s="51"/>
      <c r="E350" s="51"/>
      <c r="F350" s="51"/>
      <c r="G350" s="51"/>
      <c r="H350" s="51"/>
      <c r="I350" s="51"/>
      <c r="J350" s="51"/>
    </row>
    <row r="351" spans="1:10" s="50" customFormat="1" x14ac:dyDescent="0.3">
      <c r="A351" s="51"/>
      <c r="B351" s="51"/>
      <c r="C351" s="51"/>
      <c r="D351" s="51"/>
      <c r="E351" s="51"/>
      <c r="F351" s="51"/>
      <c r="G351" s="51"/>
      <c r="H351" s="51"/>
      <c r="I351" s="51"/>
      <c r="J351" s="51"/>
    </row>
    <row r="352" spans="1:10" s="50" customFormat="1" x14ac:dyDescent="0.3">
      <c r="A352" s="51"/>
      <c r="B352" s="51"/>
      <c r="C352" s="51"/>
      <c r="D352" s="51"/>
      <c r="E352" s="51"/>
      <c r="F352" s="51"/>
      <c r="G352" s="51"/>
      <c r="H352" s="51"/>
      <c r="I352" s="51"/>
      <c r="J352" s="51"/>
    </row>
    <row r="353" spans="1:10" s="50" customFormat="1" x14ac:dyDescent="0.3">
      <c r="A353" s="51"/>
      <c r="B353" s="51"/>
      <c r="C353" s="51"/>
      <c r="D353" s="51"/>
      <c r="E353" s="51"/>
      <c r="F353" s="51"/>
      <c r="G353" s="51"/>
      <c r="H353" s="51"/>
      <c r="I353" s="51"/>
      <c r="J353" s="51"/>
    </row>
    <row r="354" spans="1:10" s="50" customFormat="1" x14ac:dyDescent="0.3">
      <c r="A354" s="51"/>
      <c r="B354" s="51"/>
      <c r="C354" s="51"/>
      <c r="D354" s="51"/>
      <c r="E354" s="51"/>
      <c r="F354" s="51"/>
      <c r="G354" s="51"/>
      <c r="H354" s="51"/>
      <c r="I354" s="51"/>
      <c r="J354" s="51"/>
    </row>
    <row r="355" spans="1:10" s="50" customFormat="1" x14ac:dyDescent="0.3">
      <c r="A355" s="51"/>
      <c r="B355" s="51"/>
      <c r="C355" s="51"/>
      <c r="D355" s="51"/>
      <c r="E355" s="51"/>
      <c r="F355" s="51"/>
      <c r="G355" s="51"/>
      <c r="H355" s="51"/>
      <c r="I355" s="51"/>
      <c r="J355" s="51"/>
    </row>
    <row r="356" spans="1:10" s="50" customFormat="1" x14ac:dyDescent="0.3">
      <c r="A356" s="51"/>
      <c r="B356" s="51"/>
      <c r="C356" s="51"/>
      <c r="D356" s="51"/>
      <c r="E356" s="51"/>
      <c r="F356" s="51"/>
      <c r="G356" s="51"/>
      <c r="H356" s="51"/>
      <c r="I356" s="51"/>
      <c r="J356" s="51"/>
    </row>
    <row r="357" spans="1:10" s="50" customFormat="1" x14ac:dyDescent="0.3">
      <c r="A357" s="51"/>
      <c r="B357" s="51"/>
      <c r="C357" s="51"/>
      <c r="D357" s="51"/>
      <c r="E357" s="51"/>
      <c r="F357" s="51"/>
      <c r="G357" s="51"/>
      <c r="H357" s="51"/>
      <c r="I357" s="51"/>
      <c r="J357" s="51"/>
    </row>
    <row r="358" spans="1:10" s="50" customFormat="1" x14ac:dyDescent="0.3">
      <c r="A358" s="51"/>
      <c r="B358" s="51"/>
      <c r="C358" s="51"/>
      <c r="D358" s="51"/>
      <c r="E358" s="51"/>
      <c r="F358" s="51"/>
      <c r="G358" s="51"/>
      <c r="H358" s="51"/>
      <c r="I358" s="51"/>
      <c r="J358" s="51"/>
    </row>
    <row r="359" spans="1:10" s="50" customFormat="1" x14ac:dyDescent="0.3">
      <c r="A359" s="51"/>
      <c r="B359" s="51"/>
      <c r="C359" s="51"/>
      <c r="D359" s="51"/>
      <c r="E359" s="51"/>
      <c r="F359" s="51"/>
      <c r="G359" s="51"/>
      <c r="H359" s="51"/>
      <c r="I359" s="51"/>
      <c r="J359" s="51"/>
    </row>
    <row r="360" spans="1:10" s="50" customFormat="1" x14ac:dyDescent="0.3">
      <c r="A360" s="51"/>
      <c r="B360" s="51"/>
      <c r="C360" s="51"/>
      <c r="D360" s="51"/>
      <c r="E360" s="51"/>
      <c r="F360" s="51"/>
      <c r="G360" s="51"/>
      <c r="H360" s="51"/>
      <c r="I360" s="51"/>
      <c r="J360" s="51"/>
    </row>
    <row r="361" spans="1:10" s="50" customFormat="1" x14ac:dyDescent="0.3">
      <c r="A361" s="51"/>
      <c r="B361" s="51"/>
      <c r="C361" s="51"/>
      <c r="D361" s="51"/>
      <c r="E361" s="51"/>
      <c r="F361" s="51"/>
      <c r="G361" s="51"/>
      <c r="H361" s="51"/>
      <c r="I361" s="51"/>
      <c r="J361" s="51"/>
    </row>
    <row r="362" spans="1:10" s="50" customFormat="1" x14ac:dyDescent="0.3">
      <c r="A362" s="51"/>
      <c r="B362" s="51"/>
      <c r="C362" s="51"/>
      <c r="D362" s="51"/>
      <c r="E362" s="51"/>
      <c r="F362" s="51"/>
      <c r="G362" s="51"/>
      <c r="H362" s="51"/>
      <c r="I362" s="51"/>
      <c r="J362" s="51"/>
    </row>
    <row r="363" spans="1:10" s="50" customFormat="1" x14ac:dyDescent="0.3">
      <c r="A363" s="51"/>
      <c r="B363" s="51"/>
      <c r="C363" s="51"/>
      <c r="D363" s="51"/>
      <c r="E363" s="51"/>
      <c r="F363" s="51"/>
      <c r="G363" s="51"/>
      <c r="H363" s="51"/>
      <c r="I363" s="51"/>
      <c r="J363" s="51"/>
    </row>
    <row r="364" spans="1:10" s="50" customFormat="1" x14ac:dyDescent="0.3">
      <c r="A364" s="51"/>
      <c r="B364" s="51"/>
      <c r="C364" s="51"/>
      <c r="D364" s="51"/>
      <c r="E364" s="51"/>
      <c r="F364" s="51"/>
      <c r="G364" s="51"/>
      <c r="H364" s="51"/>
      <c r="I364" s="51"/>
      <c r="J364" s="51"/>
    </row>
    <row r="365" spans="1:10" s="50" customFormat="1" x14ac:dyDescent="0.3">
      <c r="A365" s="51"/>
      <c r="B365" s="51"/>
      <c r="C365" s="51"/>
      <c r="D365" s="51"/>
      <c r="E365" s="51"/>
      <c r="F365" s="51"/>
      <c r="G365" s="51"/>
      <c r="H365" s="51"/>
      <c r="I365" s="51"/>
      <c r="J365" s="51"/>
    </row>
    <row r="366" spans="1:10" s="50" customFormat="1" x14ac:dyDescent="0.3">
      <c r="A366" s="51"/>
      <c r="B366" s="51"/>
      <c r="C366" s="51"/>
      <c r="D366" s="51"/>
      <c r="E366" s="51"/>
      <c r="F366" s="51"/>
      <c r="G366" s="51"/>
      <c r="H366" s="51"/>
      <c r="I366" s="51"/>
      <c r="J366" s="51"/>
    </row>
    <row r="367" spans="1:10" s="50" customFormat="1" x14ac:dyDescent="0.3">
      <c r="A367" s="51"/>
      <c r="B367" s="51"/>
      <c r="C367" s="51"/>
      <c r="D367" s="51"/>
      <c r="E367" s="51"/>
      <c r="F367" s="51"/>
      <c r="G367" s="51"/>
      <c r="H367" s="51"/>
      <c r="I367" s="51"/>
      <c r="J367" s="51"/>
    </row>
    <row r="368" spans="1:10" s="50" customFormat="1" x14ac:dyDescent="0.3">
      <c r="A368" s="51"/>
      <c r="B368" s="51"/>
      <c r="C368" s="51"/>
      <c r="D368" s="51"/>
      <c r="E368" s="51"/>
      <c r="F368" s="51"/>
      <c r="G368" s="51"/>
      <c r="H368" s="51"/>
      <c r="I368" s="51"/>
      <c r="J368" s="51"/>
    </row>
    <row r="369" spans="1:10" s="50" customFormat="1" x14ac:dyDescent="0.3">
      <c r="A369" s="51"/>
      <c r="B369" s="51"/>
      <c r="C369" s="51"/>
      <c r="D369" s="51"/>
      <c r="E369" s="51"/>
      <c r="F369" s="51"/>
      <c r="G369" s="51"/>
      <c r="H369" s="51"/>
      <c r="I369" s="51"/>
      <c r="J369" s="51"/>
    </row>
    <row r="370" spans="1:10" s="50" customFormat="1" x14ac:dyDescent="0.3">
      <c r="A370" s="51"/>
      <c r="B370" s="51"/>
      <c r="C370" s="51"/>
      <c r="D370" s="51"/>
      <c r="E370" s="51"/>
      <c r="F370" s="51"/>
      <c r="G370" s="51"/>
      <c r="H370" s="51"/>
      <c r="I370" s="51"/>
      <c r="J370" s="51"/>
    </row>
    <row r="371" spans="1:10" s="50" customFormat="1" x14ac:dyDescent="0.3">
      <c r="A371" s="51"/>
      <c r="B371" s="51"/>
      <c r="C371" s="51"/>
      <c r="D371" s="51"/>
      <c r="E371" s="51"/>
      <c r="F371" s="51"/>
      <c r="G371" s="51"/>
      <c r="H371" s="51"/>
      <c r="I371" s="51"/>
      <c r="J371" s="51"/>
    </row>
    <row r="372" spans="1:10" s="50" customFormat="1" x14ac:dyDescent="0.3">
      <c r="A372" s="51"/>
      <c r="B372" s="51"/>
      <c r="C372" s="51"/>
      <c r="D372" s="51"/>
      <c r="E372" s="51"/>
      <c r="F372" s="51"/>
      <c r="G372" s="51"/>
      <c r="H372" s="51"/>
      <c r="I372" s="51"/>
      <c r="J372" s="51"/>
    </row>
    <row r="373" spans="1:10" s="50" customFormat="1" x14ac:dyDescent="0.3">
      <c r="A373" s="51"/>
      <c r="B373" s="51"/>
      <c r="C373" s="51"/>
      <c r="D373" s="51"/>
      <c r="E373" s="51"/>
      <c r="F373" s="51"/>
      <c r="G373" s="51"/>
      <c r="H373" s="51"/>
      <c r="I373" s="51"/>
      <c r="J373" s="51"/>
    </row>
    <row r="374" spans="1:10" s="50" customFormat="1" x14ac:dyDescent="0.3">
      <c r="A374" s="51"/>
      <c r="B374" s="51"/>
      <c r="C374" s="51"/>
      <c r="D374" s="51"/>
      <c r="E374" s="51"/>
      <c r="F374" s="51"/>
      <c r="G374" s="51"/>
      <c r="H374" s="51"/>
      <c r="I374" s="51"/>
      <c r="J374" s="51"/>
    </row>
    <row r="375" spans="1:10" s="50" customFormat="1" x14ac:dyDescent="0.3">
      <c r="A375" s="51"/>
      <c r="B375" s="51"/>
      <c r="C375" s="51"/>
      <c r="D375" s="51"/>
      <c r="E375" s="51"/>
      <c r="F375" s="51"/>
      <c r="G375" s="51"/>
      <c r="H375" s="51"/>
      <c r="I375" s="51"/>
      <c r="J375" s="51"/>
    </row>
    <row r="376" spans="1:10" s="50" customFormat="1" x14ac:dyDescent="0.3">
      <c r="A376" s="51"/>
      <c r="B376" s="51"/>
      <c r="C376" s="51"/>
      <c r="D376" s="51"/>
      <c r="E376" s="51"/>
      <c r="F376" s="51"/>
      <c r="G376" s="51"/>
      <c r="H376" s="51"/>
      <c r="I376" s="51"/>
      <c r="J376" s="51"/>
    </row>
    <row r="377" spans="1:10" s="50" customFormat="1" x14ac:dyDescent="0.3">
      <c r="A377" s="51"/>
      <c r="B377" s="51"/>
      <c r="C377" s="51"/>
      <c r="D377" s="51"/>
      <c r="E377" s="51"/>
      <c r="F377" s="51"/>
      <c r="G377" s="51"/>
      <c r="H377" s="51"/>
      <c r="I377" s="51"/>
      <c r="J377" s="51"/>
    </row>
    <row r="378" spans="1:10" s="50" customFormat="1" x14ac:dyDescent="0.3">
      <c r="A378" s="51"/>
      <c r="B378" s="51"/>
      <c r="C378" s="51"/>
      <c r="D378" s="51"/>
      <c r="E378" s="51"/>
      <c r="F378" s="51"/>
      <c r="G378" s="51"/>
      <c r="H378" s="51"/>
      <c r="I378" s="51"/>
      <c r="J378" s="51"/>
    </row>
    <row r="379" spans="1:10" s="50" customFormat="1" x14ac:dyDescent="0.3">
      <c r="A379" s="51"/>
      <c r="B379" s="51"/>
      <c r="C379" s="51"/>
      <c r="D379" s="51"/>
      <c r="E379" s="51"/>
      <c r="F379" s="51"/>
      <c r="G379" s="51"/>
      <c r="H379" s="51"/>
      <c r="I379" s="51"/>
      <c r="J379" s="51"/>
    </row>
    <row r="380" spans="1:10" s="50" customFormat="1" x14ac:dyDescent="0.3">
      <c r="A380" s="51"/>
      <c r="B380" s="51"/>
      <c r="C380" s="51"/>
      <c r="D380" s="51"/>
      <c r="E380" s="51"/>
      <c r="F380" s="51"/>
      <c r="G380" s="51"/>
      <c r="H380" s="51"/>
      <c r="I380" s="51"/>
      <c r="J380" s="51"/>
    </row>
    <row r="381" spans="1:10" s="50" customFormat="1" x14ac:dyDescent="0.3">
      <c r="A381" s="51"/>
      <c r="B381" s="51"/>
      <c r="C381" s="51"/>
      <c r="D381" s="51"/>
      <c r="E381" s="51"/>
      <c r="F381" s="51"/>
      <c r="G381" s="51"/>
      <c r="H381" s="51"/>
      <c r="I381" s="51"/>
      <c r="J381" s="51"/>
    </row>
    <row r="382" spans="1:10" s="50" customFormat="1" x14ac:dyDescent="0.3">
      <c r="A382" s="51"/>
      <c r="B382" s="51"/>
      <c r="C382" s="51"/>
      <c r="D382" s="51"/>
      <c r="E382" s="51"/>
      <c r="F382" s="51"/>
      <c r="G382" s="51"/>
      <c r="H382" s="51"/>
      <c r="I382" s="51"/>
      <c r="J382" s="51"/>
    </row>
    <row r="383" spans="1:10" s="50" customFormat="1" x14ac:dyDescent="0.3">
      <c r="A383" s="51"/>
      <c r="B383" s="51"/>
      <c r="C383" s="51"/>
      <c r="D383" s="51"/>
      <c r="E383" s="51"/>
      <c r="F383" s="51"/>
      <c r="G383" s="51"/>
      <c r="H383" s="51"/>
      <c r="I383" s="51"/>
      <c r="J383" s="51"/>
    </row>
    <row r="384" spans="1:10" s="50" customFormat="1" x14ac:dyDescent="0.3">
      <c r="A384" s="51"/>
      <c r="B384" s="51"/>
      <c r="C384" s="51"/>
      <c r="D384" s="51"/>
      <c r="E384" s="51"/>
      <c r="F384" s="51"/>
      <c r="G384" s="51"/>
      <c r="H384" s="51"/>
      <c r="I384" s="51"/>
      <c r="J384" s="51"/>
    </row>
    <row r="385" spans="1:10" s="50" customFormat="1" x14ac:dyDescent="0.3">
      <c r="A385" s="51"/>
      <c r="B385" s="51"/>
      <c r="C385" s="51"/>
      <c r="D385" s="51"/>
      <c r="E385" s="51"/>
      <c r="F385" s="51"/>
      <c r="G385" s="51"/>
      <c r="H385" s="51"/>
      <c r="I385" s="51"/>
      <c r="J385" s="51"/>
    </row>
    <row r="386" spans="1:10" s="50" customFormat="1" x14ac:dyDescent="0.3">
      <c r="A386" s="51"/>
      <c r="B386" s="51"/>
      <c r="C386" s="51"/>
      <c r="D386" s="51"/>
      <c r="E386" s="51"/>
      <c r="F386" s="51"/>
      <c r="G386" s="51"/>
      <c r="H386" s="51"/>
      <c r="I386" s="51"/>
      <c r="J386" s="51"/>
    </row>
    <row r="387" spans="1:10" s="50" customFormat="1" x14ac:dyDescent="0.3">
      <c r="A387" s="51"/>
      <c r="B387" s="51"/>
      <c r="C387" s="51"/>
      <c r="D387" s="51"/>
      <c r="E387" s="51"/>
      <c r="F387" s="51"/>
      <c r="G387" s="51"/>
      <c r="H387" s="51"/>
      <c r="I387" s="51"/>
      <c r="J387" s="51"/>
    </row>
    <row r="388" spans="1:10" s="50" customFormat="1" x14ac:dyDescent="0.3">
      <c r="A388" s="51"/>
      <c r="B388" s="51"/>
      <c r="C388" s="51"/>
      <c r="D388" s="51"/>
      <c r="E388" s="51"/>
      <c r="F388" s="51"/>
      <c r="G388" s="51"/>
      <c r="H388" s="51"/>
      <c r="I388" s="51"/>
      <c r="J388" s="51"/>
    </row>
    <row r="389" spans="1:10" s="50" customFormat="1" x14ac:dyDescent="0.3">
      <c r="A389" s="51"/>
      <c r="B389" s="51"/>
      <c r="C389" s="51"/>
      <c r="D389" s="51"/>
      <c r="E389" s="51"/>
      <c r="F389" s="51"/>
      <c r="G389" s="51"/>
      <c r="H389" s="51"/>
      <c r="I389" s="51"/>
      <c r="J389" s="51"/>
    </row>
    <row r="390" spans="1:10" s="50" customFormat="1" x14ac:dyDescent="0.3">
      <c r="A390" s="51"/>
      <c r="B390" s="51"/>
      <c r="C390" s="51"/>
      <c r="D390" s="51"/>
      <c r="E390" s="51"/>
      <c r="F390" s="51"/>
      <c r="G390" s="51"/>
      <c r="H390" s="51"/>
      <c r="I390" s="51"/>
      <c r="J390" s="51"/>
    </row>
    <row r="391" spans="1:10" s="50" customFormat="1" x14ac:dyDescent="0.3">
      <c r="A391" s="51"/>
      <c r="B391" s="51"/>
      <c r="C391" s="51"/>
      <c r="D391" s="51"/>
      <c r="E391" s="51"/>
      <c r="F391" s="51"/>
      <c r="G391" s="51"/>
      <c r="H391" s="51"/>
      <c r="I391" s="51"/>
      <c r="J391" s="51"/>
    </row>
    <row r="392" spans="1:10" s="50" customFormat="1" x14ac:dyDescent="0.3">
      <c r="A392" s="51"/>
      <c r="B392" s="51"/>
      <c r="C392" s="51"/>
      <c r="D392" s="51"/>
      <c r="E392" s="51"/>
      <c r="F392" s="51"/>
      <c r="G392" s="51"/>
      <c r="H392" s="51"/>
      <c r="I392" s="51"/>
      <c r="J392" s="51"/>
    </row>
    <row r="393" spans="1:10" s="50" customFormat="1" x14ac:dyDescent="0.3">
      <c r="A393" s="51"/>
      <c r="B393" s="51"/>
      <c r="C393" s="51"/>
      <c r="D393" s="51"/>
      <c r="E393" s="51"/>
      <c r="F393" s="51"/>
      <c r="G393" s="51"/>
      <c r="H393" s="51"/>
      <c r="I393" s="51"/>
      <c r="J393" s="51"/>
    </row>
    <row r="394" spans="1:10" s="50" customFormat="1" x14ac:dyDescent="0.3">
      <c r="A394" s="51"/>
      <c r="B394" s="51"/>
      <c r="C394" s="51"/>
      <c r="D394" s="51"/>
      <c r="E394" s="51"/>
      <c r="F394" s="51"/>
      <c r="G394" s="51"/>
      <c r="H394" s="51"/>
      <c r="I394" s="51"/>
      <c r="J394" s="51"/>
    </row>
    <row r="395" spans="1:10" s="50" customFormat="1" x14ac:dyDescent="0.3">
      <c r="A395" s="51"/>
      <c r="B395" s="51"/>
      <c r="C395" s="51"/>
      <c r="D395" s="51"/>
      <c r="E395" s="51"/>
      <c r="F395" s="51"/>
      <c r="G395" s="51"/>
      <c r="H395" s="51"/>
      <c r="I395" s="51"/>
      <c r="J395" s="51"/>
    </row>
    <row r="396" spans="1:10" s="50" customFormat="1" x14ac:dyDescent="0.3">
      <c r="A396" s="51"/>
      <c r="B396" s="51"/>
      <c r="C396" s="51"/>
      <c r="D396" s="51"/>
      <c r="E396" s="51"/>
      <c r="F396" s="51"/>
      <c r="G396" s="51"/>
      <c r="H396" s="51"/>
      <c r="I396" s="51"/>
      <c r="J396" s="51"/>
    </row>
    <row r="397" spans="1:10" s="50" customFormat="1" x14ac:dyDescent="0.3">
      <c r="A397" s="51"/>
      <c r="B397" s="51"/>
      <c r="C397" s="51"/>
      <c r="D397" s="51"/>
      <c r="E397" s="51"/>
      <c r="F397" s="51"/>
      <c r="G397" s="51"/>
      <c r="H397" s="51"/>
      <c r="I397" s="51"/>
      <c r="J397" s="51"/>
    </row>
    <row r="398" spans="1:10" s="50" customFormat="1" x14ac:dyDescent="0.3">
      <c r="A398" s="51"/>
      <c r="B398" s="51"/>
      <c r="C398" s="51"/>
      <c r="D398" s="51"/>
      <c r="E398" s="51"/>
      <c r="F398" s="51"/>
      <c r="G398" s="51"/>
      <c r="H398" s="51"/>
      <c r="I398" s="51"/>
      <c r="J398" s="51"/>
    </row>
    <row r="399" spans="1:10" s="50" customFormat="1" x14ac:dyDescent="0.3">
      <c r="A399" s="51"/>
      <c r="B399" s="51"/>
      <c r="C399" s="51"/>
      <c r="D399" s="51"/>
      <c r="E399" s="51"/>
      <c r="F399" s="51"/>
      <c r="G399" s="51"/>
      <c r="H399" s="51"/>
      <c r="I399" s="51"/>
      <c r="J399" s="51"/>
    </row>
    <row r="400" spans="1:10" s="50" customFormat="1" x14ac:dyDescent="0.3">
      <c r="A400" s="51"/>
      <c r="B400" s="51"/>
      <c r="C400" s="51"/>
      <c r="D400" s="51"/>
      <c r="E400" s="51"/>
      <c r="F400" s="51"/>
      <c r="G400" s="51"/>
      <c r="H400" s="51"/>
      <c r="I400" s="51"/>
      <c r="J400" s="51"/>
    </row>
    <row r="401" spans="1:10" s="50" customFormat="1" x14ac:dyDescent="0.3">
      <c r="A401" s="51"/>
      <c r="B401" s="51"/>
      <c r="C401" s="51"/>
      <c r="D401" s="51"/>
      <c r="E401" s="51"/>
      <c r="F401" s="51"/>
      <c r="G401" s="51"/>
      <c r="H401" s="51"/>
      <c r="I401" s="51"/>
      <c r="J401" s="51"/>
    </row>
    <row r="402" spans="1:10" s="50" customFormat="1" x14ac:dyDescent="0.3">
      <c r="A402" s="51"/>
      <c r="B402" s="51"/>
      <c r="C402" s="51"/>
      <c r="D402" s="51"/>
      <c r="E402" s="51"/>
      <c r="F402" s="51"/>
      <c r="G402" s="51"/>
      <c r="H402" s="51"/>
      <c r="I402" s="51"/>
      <c r="J402" s="51"/>
    </row>
    <row r="403" spans="1:10" s="50" customFormat="1" x14ac:dyDescent="0.3">
      <c r="A403" s="51"/>
      <c r="B403" s="51"/>
      <c r="C403" s="51"/>
      <c r="D403" s="51"/>
      <c r="E403" s="51"/>
      <c r="F403" s="51"/>
      <c r="G403" s="51"/>
      <c r="H403" s="51"/>
      <c r="I403" s="51"/>
      <c r="J403" s="51"/>
    </row>
    <row r="404" spans="1:10" s="50" customFormat="1" x14ac:dyDescent="0.3">
      <c r="A404" s="51"/>
      <c r="B404" s="51"/>
      <c r="C404" s="51"/>
      <c r="D404" s="51"/>
      <c r="E404" s="51"/>
      <c r="F404" s="51"/>
      <c r="G404" s="51"/>
      <c r="H404" s="51"/>
      <c r="I404" s="51"/>
      <c r="J404" s="51"/>
    </row>
    <row r="405" spans="1:10" s="50" customFormat="1" x14ac:dyDescent="0.3">
      <c r="A405" s="51"/>
      <c r="B405" s="51"/>
      <c r="C405" s="51"/>
      <c r="D405" s="51"/>
      <c r="E405" s="51"/>
      <c r="F405" s="51"/>
      <c r="G405" s="51"/>
      <c r="H405" s="51"/>
      <c r="I405" s="51"/>
      <c r="J405" s="51"/>
    </row>
    <row r="406" spans="1:10" s="50" customFormat="1" x14ac:dyDescent="0.3">
      <c r="A406" s="51"/>
      <c r="B406" s="51"/>
      <c r="C406" s="51"/>
      <c r="D406" s="51"/>
      <c r="E406" s="51"/>
      <c r="F406" s="51"/>
      <c r="G406" s="51"/>
      <c r="H406" s="51"/>
      <c r="I406" s="51"/>
      <c r="J406" s="51"/>
    </row>
    <row r="407" spans="1:10" s="50" customFormat="1" x14ac:dyDescent="0.3">
      <c r="A407" s="51"/>
      <c r="B407" s="51"/>
      <c r="C407" s="51"/>
      <c r="D407" s="51"/>
      <c r="E407" s="51"/>
      <c r="F407" s="51"/>
      <c r="G407" s="51"/>
      <c r="H407" s="51"/>
      <c r="I407" s="51"/>
      <c r="J407" s="51"/>
    </row>
    <row r="408" spans="1:10" s="50" customFormat="1" x14ac:dyDescent="0.3">
      <c r="A408" s="51"/>
      <c r="B408" s="51"/>
      <c r="C408" s="51"/>
      <c r="D408" s="51"/>
      <c r="E408" s="51"/>
      <c r="F408" s="51"/>
      <c r="G408" s="51"/>
      <c r="H408" s="51"/>
      <c r="I408" s="51"/>
      <c r="J408" s="51"/>
    </row>
    <row r="409" spans="1:10" s="50" customFormat="1" x14ac:dyDescent="0.3">
      <c r="A409" s="51"/>
      <c r="B409" s="51"/>
      <c r="C409" s="51"/>
      <c r="D409" s="51"/>
      <c r="E409" s="51"/>
      <c r="F409" s="51"/>
      <c r="G409" s="51"/>
      <c r="H409" s="51"/>
      <c r="I409" s="51"/>
      <c r="J409" s="51"/>
    </row>
    <row r="410" spans="1:10" s="50" customFormat="1" x14ac:dyDescent="0.3">
      <c r="A410" s="51"/>
      <c r="B410" s="51"/>
      <c r="C410" s="51"/>
      <c r="D410" s="51"/>
      <c r="E410" s="51"/>
      <c r="F410" s="51"/>
      <c r="G410" s="51"/>
      <c r="H410" s="51"/>
      <c r="I410" s="51"/>
      <c r="J410" s="51"/>
    </row>
    <row r="411" spans="1:10" s="50" customFormat="1" x14ac:dyDescent="0.3">
      <c r="A411" s="51"/>
      <c r="B411" s="51"/>
      <c r="C411" s="51"/>
      <c r="D411" s="51"/>
      <c r="E411" s="51"/>
      <c r="F411" s="51"/>
      <c r="G411" s="51"/>
      <c r="H411" s="51"/>
      <c r="I411" s="51"/>
      <c r="J411" s="51"/>
    </row>
    <row r="412" spans="1:10" s="50" customFormat="1" x14ac:dyDescent="0.3">
      <c r="A412" s="51"/>
      <c r="B412" s="51"/>
      <c r="C412" s="51"/>
      <c r="D412" s="51"/>
      <c r="E412" s="51"/>
      <c r="F412" s="51"/>
      <c r="G412" s="51"/>
      <c r="H412" s="51"/>
      <c r="I412" s="51"/>
      <c r="J412" s="51"/>
    </row>
    <row r="413" spans="1:10" s="50" customFormat="1" x14ac:dyDescent="0.3">
      <c r="A413" s="51"/>
      <c r="B413" s="51"/>
      <c r="C413" s="51"/>
      <c r="D413" s="51"/>
      <c r="E413" s="51"/>
      <c r="F413" s="51"/>
      <c r="G413" s="51"/>
      <c r="H413" s="51"/>
      <c r="I413" s="51"/>
      <c r="J413" s="51"/>
    </row>
    <row r="414" spans="1:10" s="50" customFormat="1" x14ac:dyDescent="0.3">
      <c r="A414" s="51"/>
      <c r="B414" s="51"/>
      <c r="C414" s="51"/>
      <c r="D414" s="51"/>
      <c r="E414" s="51"/>
      <c r="F414" s="51"/>
      <c r="G414" s="51"/>
      <c r="H414" s="51"/>
      <c r="I414" s="51"/>
      <c r="J414" s="51"/>
    </row>
    <row r="415" spans="1:10" s="50" customFormat="1" x14ac:dyDescent="0.3">
      <c r="A415" s="51"/>
      <c r="B415" s="51"/>
      <c r="C415" s="51"/>
      <c r="D415" s="51"/>
      <c r="E415" s="51"/>
      <c r="F415" s="51"/>
      <c r="G415" s="51"/>
      <c r="H415" s="51"/>
      <c r="I415" s="51"/>
      <c r="J415" s="51"/>
    </row>
    <row r="416" spans="1:10" s="50" customFormat="1" x14ac:dyDescent="0.3">
      <c r="A416" s="51"/>
      <c r="B416" s="51"/>
      <c r="C416" s="51"/>
      <c r="D416" s="51"/>
      <c r="E416" s="51"/>
      <c r="F416" s="51"/>
      <c r="G416" s="51"/>
      <c r="H416" s="51"/>
      <c r="I416" s="51"/>
      <c r="J416" s="51"/>
    </row>
    <row r="417" spans="1:10" s="50" customFormat="1" x14ac:dyDescent="0.3">
      <c r="A417" s="51"/>
      <c r="B417" s="51"/>
      <c r="C417" s="51"/>
      <c r="D417" s="51"/>
      <c r="E417" s="51"/>
      <c r="F417" s="51"/>
      <c r="G417" s="51"/>
      <c r="H417" s="51"/>
      <c r="I417" s="51"/>
      <c r="J417" s="51"/>
    </row>
    <row r="418" spans="1:10" s="50" customFormat="1" x14ac:dyDescent="0.3">
      <c r="A418" s="51"/>
      <c r="B418" s="51"/>
      <c r="C418" s="51"/>
      <c r="D418" s="51"/>
      <c r="E418" s="51"/>
      <c r="F418" s="51"/>
      <c r="G418" s="51"/>
      <c r="H418" s="51"/>
      <c r="I418" s="51"/>
      <c r="J418" s="51"/>
    </row>
    <row r="419" spans="1:10" s="50" customFormat="1" x14ac:dyDescent="0.3">
      <c r="A419" s="51"/>
      <c r="B419" s="51"/>
      <c r="C419" s="51"/>
      <c r="D419" s="51"/>
      <c r="E419" s="51"/>
      <c r="F419" s="51"/>
      <c r="G419" s="51"/>
      <c r="H419" s="51"/>
      <c r="I419" s="51"/>
      <c r="J419" s="51"/>
    </row>
    <row r="420" spans="1:10" s="50" customFormat="1" x14ac:dyDescent="0.3">
      <c r="A420" s="51"/>
      <c r="B420" s="51"/>
      <c r="C420" s="51"/>
      <c r="D420" s="51"/>
      <c r="E420" s="51"/>
      <c r="F420" s="51"/>
      <c r="G420" s="51"/>
      <c r="H420" s="51"/>
      <c r="I420" s="51"/>
      <c r="J420" s="51"/>
    </row>
    <row r="421" spans="1:10" s="50" customFormat="1" x14ac:dyDescent="0.3">
      <c r="A421" s="51"/>
      <c r="B421" s="51"/>
      <c r="C421" s="51"/>
      <c r="D421" s="51"/>
      <c r="E421" s="51"/>
      <c r="F421" s="51"/>
      <c r="G421" s="51"/>
      <c r="H421" s="51"/>
      <c r="I421" s="51"/>
      <c r="J421" s="51"/>
    </row>
    <row r="422" spans="1:10" s="50" customFormat="1" x14ac:dyDescent="0.3">
      <c r="A422" s="51"/>
      <c r="B422" s="51"/>
      <c r="C422" s="51"/>
      <c r="D422" s="51"/>
      <c r="E422" s="51"/>
      <c r="F422" s="51"/>
      <c r="G422" s="51"/>
      <c r="H422" s="51"/>
      <c r="I422" s="51"/>
      <c r="J422" s="51"/>
    </row>
    <row r="423" spans="1:10" s="50" customFormat="1" x14ac:dyDescent="0.3">
      <c r="A423" s="51"/>
      <c r="B423" s="51"/>
      <c r="C423" s="51"/>
      <c r="D423" s="51"/>
      <c r="E423" s="51"/>
      <c r="F423" s="51"/>
      <c r="G423" s="51"/>
      <c r="H423" s="51"/>
      <c r="I423" s="51"/>
      <c r="J423" s="51"/>
    </row>
    <row r="424" spans="1:10" s="50" customFormat="1" x14ac:dyDescent="0.3">
      <c r="A424" s="51"/>
      <c r="B424" s="51"/>
      <c r="C424" s="51"/>
      <c r="D424" s="51"/>
      <c r="E424" s="51"/>
      <c r="F424" s="51"/>
      <c r="G424" s="51"/>
      <c r="H424" s="51"/>
      <c r="I424" s="51"/>
      <c r="J424" s="51"/>
    </row>
    <row r="425" spans="1:10" s="50" customFormat="1" x14ac:dyDescent="0.3">
      <c r="A425" s="51"/>
      <c r="B425" s="51"/>
      <c r="C425" s="51"/>
      <c r="D425" s="51"/>
      <c r="E425" s="51"/>
      <c r="F425" s="51"/>
      <c r="G425" s="51"/>
      <c r="H425" s="51"/>
      <c r="I425" s="51"/>
      <c r="J425" s="51"/>
    </row>
    <row r="426" spans="1:10" s="50" customFormat="1" x14ac:dyDescent="0.3">
      <c r="A426" s="51"/>
      <c r="B426" s="51"/>
      <c r="C426" s="51"/>
      <c r="D426" s="51"/>
      <c r="E426" s="51"/>
      <c r="F426" s="51"/>
      <c r="G426" s="51"/>
      <c r="H426" s="51"/>
      <c r="I426" s="51"/>
      <c r="J426" s="51"/>
    </row>
    <row r="427" spans="1:10" s="50" customFormat="1" x14ac:dyDescent="0.3">
      <c r="A427" s="51"/>
      <c r="B427" s="51"/>
      <c r="C427" s="51"/>
      <c r="D427" s="51"/>
      <c r="E427" s="51"/>
      <c r="F427" s="51"/>
      <c r="G427" s="51"/>
      <c r="H427" s="51"/>
      <c r="I427" s="51"/>
      <c r="J427" s="51"/>
    </row>
    <row r="428" spans="1:10" s="50" customFormat="1" x14ac:dyDescent="0.3">
      <c r="A428" s="51"/>
      <c r="B428" s="51"/>
      <c r="C428" s="51"/>
      <c r="D428" s="51"/>
      <c r="E428" s="51"/>
      <c r="F428" s="51"/>
      <c r="G428" s="51"/>
      <c r="H428" s="51"/>
      <c r="I428" s="51"/>
      <c r="J428" s="51"/>
    </row>
    <row r="429" spans="1:10" s="50" customFormat="1" x14ac:dyDescent="0.3">
      <c r="A429" s="51"/>
      <c r="B429" s="51"/>
      <c r="C429" s="51"/>
      <c r="D429" s="51"/>
      <c r="E429" s="51"/>
      <c r="F429" s="51"/>
      <c r="G429" s="51"/>
      <c r="H429" s="51"/>
      <c r="I429" s="51"/>
      <c r="J429" s="51"/>
    </row>
    <row r="430" spans="1:10" s="50" customFormat="1" x14ac:dyDescent="0.3">
      <c r="A430" s="51"/>
      <c r="B430" s="51"/>
      <c r="C430" s="51"/>
      <c r="D430" s="51"/>
      <c r="E430" s="51"/>
      <c r="F430" s="51"/>
      <c r="G430" s="51"/>
      <c r="H430" s="51"/>
      <c r="I430" s="51"/>
      <c r="J430" s="51"/>
    </row>
    <row r="431" spans="1:10" s="50" customFormat="1" x14ac:dyDescent="0.3">
      <c r="A431" s="51"/>
      <c r="B431" s="51"/>
      <c r="C431" s="51"/>
      <c r="D431" s="51"/>
      <c r="E431" s="51"/>
      <c r="F431" s="51"/>
      <c r="G431" s="51"/>
      <c r="H431" s="51"/>
      <c r="I431" s="51"/>
      <c r="J431" s="51"/>
    </row>
    <row r="432" spans="1:10" s="50" customFormat="1" x14ac:dyDescent="0.3">
      <c r="A432" s="51"/>
      <c r="B432" s="51"/>
      <c r="C432" s="51"/>
      <c r="D432" s="51"/>
      <c r="E432" s="51"/>
      <c r="F432" s="51"/>
      <c r="G432" s="51"/>
      <c r="H432" s="51"/>
      <c r="I432" s="51"/>
      <c r="J432" s="51"/>
    </row>
    <row r="433" spans="1:10" s="50" customFormat="1" x14ac:dyDescent="0.3">
      <c r="A433" s="51"/>
      <c r="B433" s="51"/>
      <c r="C433" s="51"/>
      <c r="D433" s="51"/>
      <c r="E433" s="51"/>
      <c r="F433" s="51"/>
      <c r="G433" s="51"/>
      <c r="H433" s="51"/>
      <c r="I433" s="51"/>
      <c r="J433" s="51"/>
    </row>
    <row r="434" spans="1:10" s="50" customFormat="1" x14ac:dyDescent="0.3">
      <c r="A434" s="51"/>
      <c r="B434" s="51"/>
      <c r="C434" s="51"/>
      <c r="D434" s="51"/>
      <c r="E434" s="51"/>
      <c r="F434" s="51"/>
      <c r="G434" s="51"/>
      <c r="H434" s="51"/>
      <c r="I434" s="51"/>
      <c r="J434" s="51"/>
    </row>
    <row r="435" spans="1:10" s="50" customFormat="1" x14ac:dyDescent="0.3">
      <c r="A435" s="51"/>
      <c r="B435" s="51"/>
      <c r="C435" s="51"/>
      <c r="D435" s="51"/>
      <c r="E435" s="51"/>
      <c r="F435" s="51"/>
      <c r="G435" s="51"/>
      <c r="H435" s="51"/>
      <c r="I435" s="51"/>
      <c r="J435" s="51"/>
    </row>
    <row r="436" spans="1:10" s="50" customFormat="1" x14ac:dyDescent="0.3">
      <c r="A436" s="51"/>
      <c r="B436" s="51"/>
      <c r="C436" s="51"/>
      <c r="D436" s="51"/>
      <c r="E436" s="51"/>
      <c r="F436" s="51"/>
      <c r="G436" s="51"/>
      <c r="H436" s="51"/>
      <c r="I436" s="51"/>
      <c r="J436" s="51"/>
    </row>
    <row r="437" spans="1:10" s="50" customFormat="1" x14ac:dyDescent="0.3">
      <c r="A437" s="51"/>
      <c r="B437" s="51"/>
      <c r="C437" s="51"/>
      <c r="D437" s="51"/>
      <c r="E437" s="51"/>
      <c r="F437" s="51"/>
      <c r="G437" s="51"/>
      <c r="H437" s="51"/>
      <c r="I437" s="51"/>
      <c r="J437" s="51"/>
    </row>
    <row r="438" spans="1:10" s="50" customFormat="1" x14ac:dyDescent="0.3">
      <c r="A438" s="51"/>
      <c r="B438" s="51"/>
      <c r="C438" s="51"/>
      <c r="D438" s="51"/>
      <c r="E438" s="51"/>
      <c r="F438" s="51"/>
      <c r="G438" s="51"/>
      <c r="H438" s="51"/>
      <c r="I438" s="51"/>
      <c r="J438" s="51"/>
    </row>
    <row r="439" spans="1:10" s="50" customFormat="1" x14ac:dyDescent="0.3">
      <c r="A439" s="51"/>
      <c r="B439" s="51"/>
      <c r="C439" s="51"/>
      <c r="D439" s="51"/>
      <c r="E439" s="51"/>
      <c r="F439" s="51"/>
      <c r="G439" s="51"/>
      <c r="H439" s="51"/>
      <c r="I439" s="51"/>
      <c r="J439" s="51"/>
    </row>
    <row r="440" spans="1:10" s="50" customFormat="1" x14ac:dyDescent="0.3">
      <c r="A440" s="51"/>
      <c r="B440" s="51"/>
      <c r="C440" s="51"/>
      <c r="D440" s="51"/>
      <c r="E440" s="51"/>
      <c r="F440" s="51"/>
      <c r="G440" s="51"/>
      <c r="H440" s="51"/>
      <c r="I440" s="51"/>
      <c r="J440" s="51"/>
    </row>
    <row r="441" spans="1:10" s="50" customFormat="1" x14ac:dyDescent="0.3">
      <c r="A441" s="51"/>
      <c r="B441" s="51"/>
      <c r="C441" s="51"/>
      <c r="D441" s="51"/>
      <c r="E441" s="51"/>
      <c r="F441" s="51"/>
      <c r="G441" s="51"/>
      <c r="H441" s="51"/>
      <c r="I441" s="51"/>
      <c r="J441" s="51"/>
    </row>
    <row r="442" spans="1:10" s="50" customFormat="1" x14ac:dyDescent="0.3">
      <c r="A442" s="51"/>
      <c r="B442" s="51"/>
      <c r="C442" s="51"/>
      <c r="D442" s="51"/>
      <c r="E442" s="51"/>
      <c r="F442" s="51"/>
      <c r="G442" s="51"/>
      <c r="H442" s="51"/>
      <c r="I442" s="51"/>
      <c r="J442" s="51"/>
    </row>
    <row r="443" spans="1:10" s="50" customFormat="1" x14ac:dyDescent="0.3">
      <c r="A443" s="51"/>
      <c r="B443" s="51"/>
      <c r="C443" s="51"/>
      <c r="D443" s="51"/>
      <c r="E443" s="51"/>
      <c r="F443" s="51"/>
      <c r="G443" s="51"/>
      <c r="H443" s="51"/>
      <c r="I443" s="51"/>
      <c r="J443" s="51"/>
    </row>
    <row r="444" spans="1:10" s="50" customFormat="1" x14ac:dyDescent="0.3">
      <c r="A444" s="51"/>
      <c r="B444" s="51"/>
      <c r="C444" s="51"/>
      <c r="D444" s="51"/>
      <c r="E444" s="51"/>
      <c r="F444" s="51"/>
      <c r="G444" s="51"/>
      <c r="H444" s="51"/>
      <c r="I444" s="51"/>
      <c r="J444" s="51"/>
    </row>
    <row r="445" spans="1:10" s="50" customFormat="1" x14ac:dyDescent="0.3">
      <c r="A445" s="51"/>
      <c r="B445" s="51"/>
      <c r="C445" s="51"/>
      <c r="D445" s="51"/>
      <c r="E445" s="51"/>
      <c r="F445" s="51"/>
      <c r="G445" s="51"/>
      <c r="H445" s="51"/>
      <c r="I445" s="51"/>
      <c r="J445" s="51"/>
    </row>
    <row r="446" spans="1:10" s="50" customFormat="1" x14ac:dyDescent="0.3">
      <c r="A446" s="51"/>
      <c r="B446" s="51"/>
      <c r="C446" s="51"/>
      <c r="D446" s="51"/>
      <c r="E446" s="51"/>
      <c r="F446" s="51"/>
      <c r="G446" s="51"/>
      <c r="H446" s="51"/>
      <c r="I446" s="51"/>
      <c r="J446" s="51"/>
    </row>
    <row r="447" spans="1:10" s="50" customFormat="1" x14ac:dyDescent="0.3">
      <c r="A447" s="51"/>
      <c r="B447" s="51"/>
      <c r="C447" s="51"/>
      <c r="D447" s="51"/>
      <c r="E447" s="51"/>
      <c r="F447" s="51"/>
      <c r="G447" s="51"/>
      <c r="H447" s="51"/>
      <c r="I447" s="51"/>
      <c r="J447" s="51"/>
    </row>
    <row r="448" spans="1:10" s="50" customFormat="1" x14ac:dyDescent="0.3">
      <c r="A448" s="51"/>
      <c r="B448" s="51"/>
      <c r="C448" s="51"/>
      <c r="D448" s="51"/>
      <c r="E448" s="51"/>
      <c r="F448" s="51"/>
      <c r="G448" s="51"/>
      <c r="H448" s="51"/>
      <c r="I448" s="51"/>
      <c r="J448" s="51"/>
    </row>
    <row r="449" spans="1:10" s="50" customFormat="1" x14ac:dyDescent="0.3">
      <c r="A449" s="51"/>
      <c r="B449" s="51"/>
      <c r="C449" s="51"/>
      <c r="D449" s="51"/>
      <c r="E449" s="51"/>
      <c r="F449" s="51"/>
      <c r="G449" s="51"/>
      <c r="H449" s="51"/>
      <c r="I449" s="51"/>
      <c r="J449" s="51"/>
    </row>
    <row r="450" spans="1:10" s="50" customFormat="1" x14ac:dyDescent="0.3">
      <c r="A450" s="51"/>
      <c r="B450" s="51"/>
      <c r="C450" s="51"/>
      <c r="D450" s="51"/>
      <c r="E450" s="51"/>
      <c r="F450" s="51"/>
      <c r="G450" s="51"/>
      <c r="H450" s="51"/>
      <c r="I450" s="51"/>
      <c r="J450" s="51"/>
    </row>
    <row r="451" spans="1:10" s="50" customFormat="1" x14ac:dyDescent="0.3">
      <c r="A451" s="51"/>
      <c r="B451" s="51"/>
      <c r="C451" s="51"/>
      <c r="D451" s="51"/>
      <c r="E451" s="51"/>
      <c r="F451" s="51"/>
      <c r="G451" s="51"/>
      <c r="H451" s="51"/>
      <c r="I451" s="51"/>
      <c r="J451" s="51"/>
    </row>
    <row r="452" spans="1:10" s="50" customFormat="1" x14ac:dyDescent="0.3">
      <c r="A452" s="51"/>
      <c r="B452" s="51"/>
      <c r="C452" s="51"/>
      <c r="D452" s="51"/>
      <c r="E452" s="51"/>
      <c r="F452" s="51"/>
      <c r="G452" s="51"/>
      <c r="H452" s="51"/>
      <c r="I452" s="51"/>
      <c r="J452" s="51"/>
    </row>
    <row r="453" spans="1:10" s="50" customFormat="1" x14ac:dyDescent="0.3">
      <c r="A453" s="51"/>
      <c r="B453" s="51"/>
      <c r="C453" s="51"/>
      <c r="D453" s="51"/>
      <c r="E453" s="51"/>
      <c r="F453" s="51"/>
      <c r="G453" s="51"/>
      <c r="H453" s="51"/>
      <c r="I453" s="51"/>
      <c r="J453" s="51"/>
    </row>
    <row r="454" spans="1:10" s="50" customFormat="1" x14ac:dyDescent="0.3">
      <c r="A454" s="51"/>
      <c r="B454" s="51"/>
      <c r="C454" s="51"/>
      <c r="D454" s="51"/>
      <c r="E454" s="51"/>
      <c r="F454" s="51"/>
      <c r="G454" s="51"/>
      <c r="H454" s="51"/>
      <c r="I454" s="51"/>
      <c r="J454" s="51"/>
    </row>
    <row r="455" spans="1:10" s="50" customFormat="1" x14ac:dyDescent="0.3">
      <c r="A455" s="51"/>
      <c r="B455" s="51"/>
      <c r="C455" s="51"/>
      <c r="D455" s="51"/>
      <c r="E455" s="51"/>
      <c r="F455" s="51"/>
      <c r="G455" s="51"/>
      <c r="H455" s="51"/>
      <c r="I455" s="51"/>
      <c r="J455" s="51"/>
    </row>
    <row r="456" spans="1:10" s="50" customFormat="1" x14ac:dyDescent="0.3">
      <c r="A456" s="51"/>
      <c r="B456" s="51"/>
      <c r="C456" s="51"/>
      <c r="D456" s="51"/>
      <c r="E456" s="51"/>
      <c r="F456" s="51"/>
      <c r="G456" s="51"/>
      <c r="H456" s="51"/>
      <c r="I456" s="51"/>
      <c r="J456" s="51"/>
    </row>
    <row r="457" spans="1:10" s="50" customFormat="1" x14ac:dyDescent="0.3">
      <c r="A457" s="51"/>
      <c r="B457" s="51"/>
      <c r="C457" s="51"/>
      <c r="D457" s="51"/>
      <c r="E457" s="51"/>
      <c r="F457" s="51"/>
      <c r="G457" s="51"/>
      <c r="H457" s="51"/>
      <c r="I457" s="51"/>
      <c r="J457" s="51"/>
    </row>
    <row r="458" spans="1:10" s="50" customFormat="1" x14ac:dyDescent="0.3">
      <c r="A458" s="51"/>
      <c r="B458" s="51"/>
      <c r="C458" s="51"/>
      <c r="D458" s="51"/>
      <c r="E458" s="51"/>
      <c r="F458" s="51"/>
      <c r="G458" s="51"/>
      <c r="H458" s="51"/>
      <c r="I458" s="51"/>
      <c r="J458" s="51"/>
    </row>
    <row r="459" spans="1:10" s="50" customFormat="1" x14ac:dyDescent="0.3">
      <c r="A459" s="51"/>
      <c r="B459" s="51"/>
      <c r="C459" s="51"/>
      <c r="D459" s="51"/>
      <c r="E459" s="51"/>
      <c r="F459" s="51"/>
      <c r="G459" s="51"/>
      <c r="H459" s="51"/>
      <c r="I459" s="51"/>
      <c r="J459" s="51"/>
    </row>
    <row r="460" spans="1:10" s="50" customFormat="1" x14ac:dyDescent="0.3">
      <c r="A460" s="51"/>
      <c r="B460" s="51"/>
      <c r="C460" s="51"/>
      <c r="D460" s="51"/>
      <c r="E460" s="51"/>
      <c r="F460" s="51"/>
      <c r="G460" s="51"/>
      <c r="H460" s="51"/>
      <c r="I460" s="51"/>
      <c r="J460" s="51"/>
    </row>
    <row r="461" spans="1:10" s="50" customFormat="1" x14ac:dyDescent="0.3">
      <c r="A461" s="51"/>
      <c r="B461" s="51"/>
      <c r="C461" s="51"/>
      <c r="D461" s="51"/>
      <c r="E461" s="51"/>
      <c r="F461" s="51"/>
      <c r="G461" s="51"/>
      <c r="H461" s="51"/>
      <c r="I461" s="51"/>
      <c r="J461" s="51"/>
    </row>
    <row r="462" spans="1:10" s="50" customFormat="1" x14ac:dyDescent="0.3">
      <c r="A462" s="51"/>
      <c r="B462" s="51"/>
      <c r="C462" s="51"/>
      <c r="D462" s="51"/>
      <c r="E462" s="51"/>
      <c r="F462" s="51"/>
      <c r="G462" s="51"/>
      <c r="H462" s="51"/>
      <c r="I462" s="51"/>
      <c r="J462" s="51"/>
    </row>
    <row r="463" spans="1:10" s="50" customFormat="1" x14ac:dyDescent="0.3">
      <c r="A463" s="51"/>
      <c r="B463" s="51"/>
      <c r="C463" s="51"/>
      <c r="D463" s="51"/>
      <c r="E463" s="51"/>
      <c r="F463" s="51"/>
      <c r="G463" s="51"/>
      <c r="H463" s="51"/>
      <c r="I463" s="51"/>
      <c r="J463" s="51"/>
    </row>
    <row r="464" spans="1:10" s="50" customFormat="1" x14ac:dyDescent="0.3">
      <c r="A464" s="51"/>
      <c r="B464" s="51"/>
      <c r="C464" s="51"/>
      <c r="D464" s="51"/>
      <c r="E464" s="51"/>
      <c r="F464" s="51"/>
      <c r="G464" s="51"/>
      <c r="H464" s="51"/>
      <c r="I464" s="51"/>
      <c r="J464" s="51"/>
    </row>
    <row r="465" spans="1:10" s="50" customFormat="1" x14ac:dyDescent="0.3">
      <c r="A465" s="51"/>
      <c r="B465" s="51"/>
      <c r="C465" s="51"/>
      <c r="D465" s="51"/>
      <c r="E465" s="51"/>
      <c r="F465" s="51"/>
      <c r="G465" s="51"/>
      <c r="H465" s="51"/>
      <c r="I465" s="51"/>
      <c r="J465" s="51"/>
    </row>
    <row r="466" spans="1:10" s="50" customFormat="1" x14ac:dyDescent="0.3">
      <c r="A466" s="51"/>
      <c r="B466" s="51"/>
      <c r="C466" s="51"/>
      <c r="D466" s="51"/>
      <c r="E466" s="51"/>
      <c r="F466" s="51"/>
      <c r="G466" s="51"/>
      <c r="H466" s="51"/>
      <c r="I466" s="51"/>
      <c r="J466" s="51"/>
    </row>
    <row r="467" spans="1:10" s="50" customFormat="1" x14ac:dyDescent="0.3">
      <c r="A467" s="51"/>
      <c r="B467" s="51"/>
      <c r="C467" s="51"/>
      <c r="D467" s="51"/>
      <c r="E467" s="51"/>
      <c r="F467" s="51"/>
      <c r="G467" s="51"/>
      <c r="H467" s="51"/>
      <c r="I467" s="51"/>
      <c r="J467" s="51"/>
    </row>
    <row r="468" spans="1:10" s="50" customFormat="1" x14ac:dyDescent="0.3">
      <c r="A468" s="51"/>
      <c r="B468" s="51"/>
      <c r="C468" s="51"/>
      <c r="D468" s="51"/>
      <c r="E468" s="51"/>
      <c r="F468" s="51"/>
      <c r="G468" s="51"/>
      <c r="H468" s="51"/>
      <c r="I468" s="51"/>
      <c r="J468" s="51"/>
    </row>
    <row r="469" spans="1:10" s="50" customFormat="1" x14ac:dyDescent="0.3">
      <c r="A469" s="51"/>
      <c r="B469" s="51"/>
      <c r="C469" s="51"/>
      <c r="D469" s="51"/>
      <c r="E469" s="51"/>
      <c r="F469" s="51"/>
      <c r="G469" s="51"/>
      <c r="H469" s="51"/>
      <c r="I469" s="51"/>
      <c r="J469" s="51"/>
    </row>
    <row r="470" spans="1:10" s="50" customFormat="1" x14ac:dyDescent="0.3">
      <c r="A470" s="51"/>
      <c r="B470" s="51"/>
      <c r="C470" s="51"/>
      <c r="D470" s="51"/>
      <c r="E470" s="51"/>
      <c r="F470" s="51"/>
      <c r="G470" s="51"/>
      <c r="H470" s="51"/>
      <c r="I470" s="51"/>
      <c r="J470" s="51"/>
    </row>
    <row r="471" spans="1:10" s="50" customFormat="1" x14ac:dyDescent="0.3">
      <c r="A471" s="51"/>
      <c r="B471" s="51"/>
      <c r="C471" s="51"/>
      <c r="D471" s="51"/>
      <c r="E471" s="51"/>
      <c r="F471" s="51"/>
      <c r="G471" s="51"/>
      <c r="H471" s="51"/>
      <c r="I471" s="51"/>
      <c r="J471" s="51"/>
    </row>
    <row r="472" spans="1:10" s="50" customFormat="1" x14ac:dyDescent="0.3">
      <c r="A472" s="51"/>
      <c r="B472" s="51"/>
      <c r="C472" s="51"/>
      <c r="D472" s="51"/>
      <c r="E472" s="51"/>
      <c r="F472" s="51"/>
      <c r="G472" s="51"/>
      <c r="H472" s="51"/>
      <c r="I472" s="51"/>
      <c r="J472" s="51"/>
    </row>
    <row r="473" spans="1:10" s="50" customFormat="1" x14ac:dyDescent="0.3">
      <c r="A473" s="51"/>
      <c r="B473" s="51"/>
      <c r="C473" s="51"/>
      <c r="D473" s="51"/>
      <c r="E473" s="51"/>
      <c r="F473" s="51"/>
      <c r="G473" s="51"/>
      <c r="H473" s="51"/>
      <c r="I473" s="51"/>
      <c r="J473" s="51"/>
    </row>
    <row r="474" spans="1:10" s="50" customFormat="1" x14ac:dyDescent="0.3">
      <c r="A474" s="51"/>
      <c r="B474" s="51"/>
      <c r="C474" s="51"/>
      <c r="D474" s="51"/>
      <c r="E474" s="51"/>
      <c r="F474" s="51"/>
      <c r="G474" s="51"/>
      <c r="H474" s="51"/>
      <c r="I474" s="51"/>
      <c r="J474" s="51"/>
    </row>
    <row r="475" spans="1:10" s="50" customFormat="1" x14ac:dyDescent="0.3">
      <c r="A475" s="51"/>
      <c r="B475" s="51"/>
      <c r="C475" s="51"/>
      <c r="D475" s="51"/>
      <c r="E475" s="51"/>
      <c r="F475" s="51"/>
      <c r="G475" s="51"/>
      <c r="H475" s="51"/>
      <c r="I475" s="51"/>
      <c r="J475" s="51"/>
    </row>
    <row r="476" spans="1:10" s="50" customFormat="1" x14ac:dyDescent="0.3">
      <c r="A476" s="51"/>
      <c r="B476" s="51"/>
      <c r="C476" s="51"/>
      <c r="D476" s="51"/>
      <c r="E476" s="51"/>
      <c r="F476" s="51"/>
      <c r="G476" s="51"/>
      <c r="H476" s="51"/>
      <c r="I476" s="51"/>
      <c r="J476" s="51"/>
    </row>
    <row r="477" spans="1:10" s="50" customFormat="1" x14ac:dyDescent="0.3">
      <c r="A477" s="51"/>
      <c r="B477" s="51"/>
      <c r="C477" s="51"/>
      <c r="D477" s="51"/>
      <c r="E477" s="51"/>
      <c r="F477" s="51"/>
      <c r="G477" s="51"/>
      <c r="H477" s="51"/>
      <c r="I477" s="51"/>
      <c r="J477" s="51"/>
    </row>
    <row r="478" spans="1:10" s="50" customFormat="1" x14ac:dyDescent="0.3">
      <c r="A478" s="51"/>
      <c r="B478" s="51"/>
      <c r="C478" s="51"/>
      <c r="D478" s="51"/>
      <c r="E478" s="51"/>
      <c r="F478" s="51"/>
      <c r="G478" s="51"/>
      <c r="H478" s="51"/>
      <c r="I478" s="51"/>
      <c r="J478" s="51"/>
    </row>
    <row r="479" spans="1:10" s="50" customFormat="1" x14ac:dyDescent="0.3">
      <c r="A479" s="51"/>
      <c r="B479" s="51"/>
      <c r="C479" s="51"/>
      <c r="D479" s="51"/>
      <c r="E479" s="51"/>
      <c r="F479" s="51"/>
      <c r="G479" s="51"/>
      <c r="H479" s="51"/>
      <c r="I479" s="51"/>
      <c r="J479" s="51"/>
    </row>
    <row r="480" spans="1:10" s="50" customFormat="1" x14ac:dyDescent="0.3">
      <c r="A480" s="51"/>
      <c r="B480" s="51"/>
      <c r="C480" s="51"/>
      <c r="D480" s="51"/>
      <c r="E480" s="51"/>
      <c r="F480" s="51"/>
      <c r="G480" s="51"/>
      <c r="H480" s="51"/>
      <c r="I480" s="51"/>
      <c r="J480" s="51"/>
    </row>
    <row r="481" spans="1:10" s="50" customFormat="1" x14ac:dyDescent="0.3">
      <c r="A481" s="51"/>
      <c r="B481" s="51"/>
      <c r="C481" s="51"/>
      <c r="D481" s="51"/>
      <c r="E481" s="51"/>
      <c r="F481" s="51"/>
      <c r="G481" s="51"/>
      <c r="H481" s="51"/>
      <c r="I481" s="51"/>
      <c r="J481" s="51"/>
    </row>
    <row r="482" spans="1:10" s="50" customFormat="1" x14ac:dyDescent="0.3">
      <c r="A482" s="51"/>
      <c r="B482" s="51"/>
      <c r="C482" s="51"/>
      <c r="D482" s="51"/>
      <c r="E482" s="51"/>
      <c r="F482" s="51"/>
      <c r="G482" s="51"/>
      <c r="H482" s="51"/>
      <c r="I482" s="51"/>
      <c r="J482" s="51"/>
    </row>
    <row r="483" spans="1:10" s="50" customFormat="1" x14ac:dyDescent="0.3">
      <c r="A483" s="51"/>
      <c r="B483" s="51"/>
      <c r="C483" s="51"/>
      <c r="D483" s="51"/>
      <c r="E483" s="51"/>
      <c r="F483" s="51"/>
      <c r="G483" s="51"/>
      <c r="H483" s="51"/>
      <c r="I483" s="51"/>
      <c r="J483" s="51"/>
    </row>
    <row r="484" spans="1:10" s="50" customFormat="1" x14ac:dyDescent="0.3">
      <c r="A484" s="51"/>
      <c r="B484" s="51"/>
      <c r="C484" s="51"/>
      <c r="D484" s="51"/>
      <c r="E484" s="51"/>
      <c r="F484" s="51"/>
      <c r="G484" s="51"/>
      <c r="H484" s="51"/>
      <c r="I484" s="51"/>
      <c r="J484" s="51"/>
    </row>
    <row r="485" spans="1:10" s="50" customFormat="1" x14ac:dyDescent="0.3">
      <c r="A485" s="51"/>
      <c r="B485" s="51"/>
      <c r="C485" s="51"/>
      <c r="D485" s="51"/>
      <c r="E485" s="51"/>
      <c r="F485" s="51"/>
      <c r="G485" s="51"/>
      <c r="H485" s="51"/>
      <c r="I485" s="51"/>
      <c r="J485" s="51"/>
    </row>
    <row r="486" spans="1:10" s="50" customFormat="1" x14ac:dyDescent="0.3">
      <c r="A486" s="51"/>
      <c r="B486" s="51"/>
      <c r="C486" s="51"/>
      <c r="D486" s="51"/>
      <c r="E486" s="51"/>
      <c r="F486" s="51"/>
      <c r="G486" s="51"/>
      <c r="H486" s="51"/>
      <c r="I486" s="51"/>
      <c r="J486" s="51"/>
    </row>
    <row r="487" spans="1:10" s="50" customFormat="1" x14ac:dyDescent="0.3">
      <c r="A487" s="51"/>
      <c r="B487" s="51"/>
      <c r="C487" s="51"/>
      <c r="D487" s="51"/>
      <c r="E487" s="51"/>
      <c r="F487" s="51"/>
      <c r="G487" s="51"/>
      <c r="H487" s="51"/>
      <c r="I487" s="51"/>
      <c r="J487" s="51"/>
    </row>
    <row r="488" spans="1:10" s="50" customFormat="1" x14ac:dyDescent="0.3">
      <c r="A488" s="51"/>
      <c r="B488" s="51"/>
      <c r="C488" s="51"/>
      <c r="D488" s="51"/>
      <c r="E488" s="51"/>
      <c r="F488" s="51"/>
      <c r="G488" s="51"/>
      <c r="H488" s="51"/>
      <c r="I488" s="51"/>
      <c r="J488" s="51"/>
    </row>
    <row r="489" spans="1:10" s="50" customFormat="1" x14ac:dyDescent="0.3">
      <c r="A489" s="51"/>
      <c r="B489" s="51"/>
      <c r="C489" s="51"/>
      <c r="D489" s="51"/>
      <c r="E489" s="51"/>
      <c r="F489" s="51"/>
      <c r="G489" s="51"/>
      <c r="H489" s="51"/>
      <c r="I489" s="51"/>
      <c r="J489" s="51"/>
    </row>
    <row r="490" spans="1:10" s="50" customFormat="1" x14ac:dyDescent="0.3">
      <c r="A490" s="51"/>
      <c r="B490" s="51"/>
      <c r="C490" s="51"/>
      <c r="D490" s="51"/>
      <c r="E490" s="51"/>
      <c r="F490" s="51"/>
      <c r="G490" s="51"/>
      <c r="H490" s="51"/>
      <c r="I490" s="51"/>
      <c r="J490" s="51"/>
    </row>
    <row r="491" spans="1:10" s="50" customFormat="1" x14ac:dyDescent="0.3">
      <c r="A491" s="51"/>
      <c r="B491" s="51"/>
      <c r="C491" s="51"/>
      <c r="D491" s="51"/>
      <c r="E491" s="51"/>
      <c r="F491" s="51"/>
      <c r="G491" s="51"/>
      <c r="H491" s="51"/>
      <c r="I491" s="51"/>
      <c r="J491" s="51"/>
    </row>
    <row r="492" spans="1:10" s="50" customFormat="1" x14ac:dyDescent="0.3">
      <c r="A492" s="51"/>
      <c r="B492" s="51"/>
      <c r="C492" s="51"/>
      <c r="D492" s="51"/>
      <c r="E492" s="51"/>
      <c r="F492" s="51"/>
      <c r="G492" s="51"/>
      <c r="H492" s="51"/>
      <c r="I492" s="51"/>
      <c r="J492" s="51"/>
    </row>
    <row r="493" spans="1:10" s="50" customFormat="1" x14ac:dyDescent="0.3">
      <c r="A493" s="51"/>
      <c r="B493" s="51"/>
      <c r="C493" s="51"/>
      <c r="D493" s="51"/>
      <c r="E493" s="51"/>
      <c r="F493" s="51"/>
      <c r="G493" s="51"/>
      <c r="H493" s="51"/>
      <c r="I493" s="51"/>
      <c r="J493" s="51"/>
    </row>
    <row r="494" spans="1:10" s="50" customFormat="1" x14ac:dyDescent="0.3">
      <c r="A494" s="51"/>
      <c r="B494" s="51"/>
      <c r="C494" s="51"/>
      <c r="D494" s="51"/>
      <c r="E494" s="51"/>
      <c r="F494" s="51"/>
      <c r="G494" s="51"/>
      <c r="H494" s="51"/>
      <c r="I494" s="51"/>
      <c r="J494" s="51"/>
    </row>
    <row r="495" spans="1:10" s="50" customFormat="1" x14ac:dyDescent="0.3">
      <c r="A495" s="51"/>
      <c r="B495" s="51"/>
      <c r="C495" s="51"/>
      <c r="D495" s="51"/>
      <c r="E495" s="51"/>
      <c r="F495" s="51"/>
      <c r="G495" s="51"/>
      <c r="H495" s="51"/>
      <c r="I495" s="51"/>
      <c r="J495" s="51"/>
    </row>
    <row r="496" spans="1:10" s="50" customFormat="1" x14ac:dyDescent="0.3">
      <c r="A496" s="51"/>
      <c r="B496" s="51"/>
      <c r="C496" s="51"/>
      <c r="D496" s="51"/>
      <c r="E496" s="51"/>
      <c r="F496" s="51"/>
      <c r="G496" s="51"/>
      <c r="H496" s="51"/>
      <c r="I496" s="51"/>
      <c r="J496" s="51"/>
    </row>
    <row r="497" spans="1:10" s="50" customFormat="1" x14ac:dyDescent="0.3">
      <c r="A497" s="51"/>
      <c r="B497" s="51"/>
      <c r="C497" s="51"/>
      <c r="D497" s="51"/>
      <c r="E497" s="51"/>
      <c r="F497" s="51"/>
      <c r="G497" s="51"/>
      <c r="H497" s="51"/>
      <c r="I497" s="51"/>
      <c r="J497" s="51"/>
    </row>
    <row r="498" spans="1:10" s="50" customFormat="1" x14ac:dyDescent="0.3">
      <c r="A498" s="51"/>
      <c r="B498" s="51"/>
      <c r="C498" s="51"/>
      <c r="D498" s="51"/>
      <c r="E498" s="51"/>
      <c r="F498" s="51"/>
      <c r="G498" s="51"/>
      <c r="H498" s="51"/>
      <c r="I498" s="51"/>
      <c r="J498" s="51"/>
    </row>
    <row r="499" spans="1:10" s="50" customFormat="1" x14ac:dyDescent="0.3">
      <c r="A499" s="51"/>
      <c r="B499" s="51"/>
      <c r="C499" s="51"/>
      <c r="D499" s="51"/>
      <c r="E499" s="51"/>
      <c r="F499" s="51"/>
      <c r="G499" s="51"/>
      <c r="H499" s="51"/>
      <c r="I499" s="51"/>
      <c r="J499" s="51"/>
    </row>
    <row r="500" spans="1:10" s="50" customFormat="1" x14ac:dyDescent="0.3">
      <c r="A500" s="51"/>
      <c r="B500" s="51"/>
      <c r="C500" s="51"/>
      <c r="D500" s="51"/>
      <c r="E500" s="51"/>
      <c r="F500" s="51"/>
      <c r="G500" s="51"/>
      <c r="H500" s="51"/>
      <c r="I500" s="51"/>
      <c r="J500" s="51"/>
    </row>
    <row r="501" spans="1:10" s="50" customFormat="1" x14ac:dyDescent="0.3">
      <c r="A501" s="51"/>
      <c r="B501" s="51"/>
      <c r="C501" s="51"/>
      <c r="D501" s="51"/>
      <c r="E501" s="51"/>
      <c r="F501" s="51"/>
      <c r="G501" s="51"/>
      <c r="H501" s="51"/>
      <c r="I501" s="51"/>
      <c r="J501" s="51"/>
    </row>
    <row r="502" spans="1:10" s="50" customFormat="1" x14ac:dyDescent="0.3">
      <c r="A502" s="51"/>
      <c r="B502" s="51"/>
      <c r="C502" s="51"/>
      <c r="D502" s="51"/>
      <c r="E502" s="51"/>
      <c r="F502" s="51"/>
      <c r="G502" s="51"/>
      <c r="H502" s="51"/>
      <c r="I502" s="51"/>
      <c r="J502" s="51"/>
    </row>
    <row r="503" spans="1:10" s="50" customFormat="1" x14ac:dyDescent="0.3">
      <c r="A503" s="51"/>
      <c r="B503" s="51"/>
      <c r="C503" s="51"/>
      <c r="D503" s="51"/>
      <c r="E503" s="51"/>
      <c r="F503" s="51"/>
      <c r="G503" s="51"/>
      <c r="H503" s="51"/>
      <c r="I503" s="51"/>
      <c r="J503" s="51"/>
    </row>
    <row r="504" spans="1:10" s="50" customFormat="1" x14ac:dyDescent="0.3">
      <c r="A504" s="51"/>
      <c r="B504" s="51"/>
      <c r="C504" s="51"/>
      <c r="D504" s="51"/>
      <c r="E504" s="51"/>
      <c r="F504" s="51"/>
      <c r="G504" s="51"/>
      <c r="H504" s="51"/>
      <c r="I504" s="51"/>
      <c r="J504" s="51"/>
    </row>
    <row r="505" spans="1:10" s="50" customFormat="1" x14ac:dyDescent="0.3">
      <c r="A505" s="51"/>
      <c r="B505" s="51"/>
      <c r="C505" s="51"/>
      <c r="D505" s="51"/>
      <c r="E505" s="51"/>
      <c r="F505" s="51"/>
      <c r="G505" s="51"/>
      <c r="H505" s="51"/>
      <c r="I505" s="51"/>
      <c r="J505" s="51"/>
    </row>
    <row r="506" spans="1:10" s="50" customFormat="1" x14ac:dyDescent="0.3">
      <c r="A506" s="51"/>
      <c r="B506" s="51"/>
      <c r="C506" s="51"/>
      <c r="D506" s="51"/>
      <c r="E506" s="51"/>
      <c r="F506" s="51"/>
      <c r="G506" s="51"/>
      <c r="H506" s="51"/>
      <c r="I506" s="51"/>
      <c r="J506" s="51"/>
    </row>
    <row r="507" spans="1:10" s="50" customFormat="1" x14ac:dyDescent="0.3">
      <c r="A507" s="51"/>
      <c r="B507" s="51"/>
      <c r="C507" s="51"/>
      <c r="D507" s="51"/>
      <c r="E507" s="51"/>
      <c r="F507" s="51"/>
      <c r="G507" s="51"/>
      <c r="H507" s="51"/>
      <c r="I507" s="51"/>
      <c r="J507" s="51"/>
    </row>
    <row r="508" spans="1:10" s="50" customFormat="1" x14ac:dyDescent="0.3">
      <c r="A508" s="51"/>
      <c r="B508" s="51"/>
      <c r="C508" s="51"/>
      <c r="D508" s="51"/>
      <c r="E508" s="51"/>
      <c r="F508" s="51"/>
      <c r="G508" s="51"/>
      <c r="H508" s="51"/>
      <c r="I508" s="51"/>
      <c r="J508" s="51"/>
    </row>
    <row r="509" spans="1:10" s="50" customFormat="1" x14ac:dyDescent="0.3">
      <c r="A509" s="51"/>
      <c r="B509" s="51"/>
      <c r="C509" s="51"/>
      <c r="D509" s="51"/>
      <c r="E509" s="51"/>
      <c r="F509" s="51"/>
      <c r="G509" s="51"/>
      <c r="H509" s="51"/>
      <c r="I509" s="51"/>
      <c r="J509" s="51"/>
    </row>
    <row r="510" spans="1:10" s="50" customFormat="1" x14ac:dyDescent="0.3">
      <c r="A510" s="51"/>
      <c r="B510" s="51"/>
      <c r="C510" s="51"/>
      <c r="D510" s="51"/>
      <c r="E510" s="51"/>
      <c r="F510" s="51"/>
      <c r="G510" s="51"/>
      <c r="H510" s="51"/>
      <c r="I510" s="51"/>
      <c r="J510" s="51"/>
    </row>
    <row r="511" spans="1:10" s="50" customFormat="1" x14ac:dyDescent="0.3">
      <c r="A511" s="51"/>
      <c r="B511" s="51"/>
      <c r="C511" s="51"/>
      <c r="D511" s="51"/>
      <c r="E511" s="51"/>
      <c r="F511" s="51"/>
      <c r="G511" s="51"/>
      <c r="H511" s="51"/>
      <c r="I511" s="51"/>
      <c r="J511" s="51"/>
    </row>
    <row r="512" spans="1:10" s="50" customFormat="1" x14ac:dyDescent="0.3">
      <c r="A512" s="51"/>
      <c r="B512" s="51"/>
      <c r="C512" s="51"/>
      <c r="D512" s="51"/>
      <c r="E512" s="51"/>
      <c r="F512" s="51"/>
      <c r="G512" s="51"/>
      <c r="H512" s="51"/>
      <c r="I512" s="51"/>
      <c r="J512" s="51"/>
    </row>
    <row r="513" spans="1:10" s="50" customFormat="1" x14ac:dyDescent="0.3">
      <c r="A513" s="51"/>
      <c r="B513" s="51"/>
      <c r="C513" s="51"/>
      <c r="D513" s="51"/>
      <c r="E513" s="51"/>
      <c r="F513" s="51"/>
      <c r="G513" s="51"/>
      <c r="H513" s="51"/>
      <c r="I513" s="51"/>
      <c r="J513" s="51"/>
    </row>
    <row r="514" spans="1:10" s="50" customFormat="1" x14ac:dyDescent="0.3">
      <c r="A514" s="51"/>
      <c r="B514" s="51"/>
      <c r="C514" s="51"/>
      <c r="D514" s="51"/>
      <c r="E514" s="51"/>
      <c r="F514" s="51"/>
      <c r="G514" s="51"/>
      <c r="H514" s="51"/>
      <c r="I514" s="51"/>
      <c r="J514" s="51"/>
    </row>
    <row r="515" spans="1:10" s="50" customFormat="1" x14ac:dyDescent="0.3">
      <c r="A515" s="51"/>
      <c r="B515" s="51"/>
      <c r="C515" s="51"/>
      <c r="D515" s="51"/>
      <c r="E515" s="51"/>
      <c r="F515" s="51"/>
      <c r="G515" s="51"/>
      <c r="H515" s="51"/>
      <c r="I515" s="51"/>
      <c r="J515" s="51"/>
    </row>
    <row r="516" spans="1:10" s="50" customFormat="1" x14ac:dyDescent="0.3">
      <c r="A516" s="51"/>
      <c r="B516" s="51"/>
      <c r="C516" s="51"/>
      <c r="D516" s="51"/>
      <c r="E516" s="51"/>
      <c r="F516" s="51"/>
      <c r="G516" s="51"/>
      <c r="H516" s="51"/>
      <c r="I516" s="51"/>
      <c r="J516" s="51"/>
    </row>
    <row r="517" spans="1:10" s="50" customFormat="1" x14ac:dyDescent="0.3">
      <c r="A517" s="51"/>
      <c r="B517" s="51"/>
      <c r="C517" s="51"/>
      <c r="D517" s="51"/>
      <c r="E517" s="51"/>
      <c r="F517" s="51"/>
      <c r="G517" s="51"/>
      <c r="H517" s="51"/>
      <c r="I517" s="51"/>
      <c r="J517" s="51"/>
    </row>
    <row r="518" spans="1:10" s="50" customFormat="1" x14ac:dyDescent="0.3">
      <c r="A518" s="51"/>
      <c r="B518" s="51"/>
      <c r="C518" s="51"/>
      <c r="D518" s="51"/>
      <c r="E518" s="51"/>
      <c r="F518" s="51"/>
      <c r="G518" s="51"/>
      <c r="H518" s="51"/>
      <c r="I518" s="51"/>
      <c r="J518" s="51"/>
    </row>
    <row r="519" spans="1:10" s="50" customFormat="1" x14ac:dyDescent="0.3">
      <c r="A519" s="51"/>
      <c r="B519" s="51"/>
      <c r="C519" s="51"/>
      <c r="D519" s="51"/>
      <c r="E519" s="51"/>
      <c r="F519" s="51"/>
      <c r="G519" s="51"/>
      <c r="H519" s="51"/>
      <c r="I519" s="51"/>
      <c r="J519" s="51"/>
    </row>
    <row r="520" spans="1:10" s="50" customFormat="1" x14ac:dyDescent="0.3">
      <c r="A520" s="51"/>
      <c r="B520" s="51"/>
      <c r="C520" s="51"/>
      <c r="D520" s="51"/>
      <c r="E520" s="51"/>
      <c r="F520" s="51"/>
      <c r="G520" s="51"/>
      <c r="H520" s="51"/>
      <c r="I520" s="51"/>
      <c r="J520" s="51"/>
    </row>
    <row r="521" spans="1:10" s="50" customFormat="1" x14ac:dyDescent="0.3">
      <c r="A521" s="51"/>
      <c r="B521" s="51"/>
      <c r="C521" s="51"/>
      <c r="D521" s="51"/>
      <c r="E521" s="51"/>
      <c r="F521" s="51"/>
      <c r="G521" s="51"/>
      <c r="H521" s="51"/>
      <c r="I521" s="51"/>
      <c r="J521" s="51"/>
    </row>
    <row r="522" spans="1:10" s="50" customFormat="1" x14ac:dyDescent="0.3">
      <c r="A522" s="51"/>
      <c r="B522" s="51"/>
      <c r="C522" s="51"/>
      <c r="D522" s="51"/>
      <c r="E522" s="51"/>
      <c r="F522" s="51"/>
      <c r="G522" s="51"/>
      <c r="H522" s="51"/>
      <c r="I522" s="51"/>
      <c r="J522" s="51"/>
    </row>
    <row r="523" spans="1:10" s="50" customFormat="1" x14ac:dyDescent="0.3">
      <c r="A523" s="51"/>
      <c r="B523" s="51"/>
      <c r="C523" s="51"/>
      <c r="D523" s="51"/>
      <c r="E523" s="51"/>
      <c r="F523" s="51"/>
      <c r="G523" s="51"/>
      <c r="H523" s="51"/>
      <c r="I523" s="51"/>
      <c r="J523" s="51"/>
    </row>
    <row r="524" spans="1:10" s="50" customFormat="1" x14ac:dyDescent="0.3">
      <c r="A524" s="51"/>
      <c r="B524" s="51"/>
      <c r="C524" s="51"/>
      <c r="D524" s="51"/>
      <c r="E524" s="51"/>
      <c r="F524" s="51"/>
      <c r="G524" s="51"/>
      <c r="H524" s="51"/>
      <c r="I524" s="51"/>
      <c r="J524" s="51"/>
    </row>
    <row r="525" spans="1:10" s="50" customFormat="1" x14ac:dyDescent="0.3">
      <c r="A525" s="51"/>
      <c r="B525" s="51"/>
      <c r="C525" s="51"/>
      <c r="D525" s="51"/>
      <c r="E525" s="51"/>
      <c r="F525" s="51"/>
      <c r="G525" s="51"/>
      <c r="H525" s="51"/>
      <c r="I525" s="51"/>
      <c r="J525" s="51"/>
    </row>
    <row r="526" spans="1:10" s="50" customFormat="1" x14ac:dyDescent="0.3">
      <c r="A526" s="51"/>
      <c r="B526" s="51"/>
      <c r="C526" s="51"/>
      <c r="D526" s="51"/>
      <c r="E526" s="51"/>
      <c r="F526" s="51"/>
      <c r="G526" s="51"/>
      <c r="H526" s="51"/>
      <c r="I526" s="51"/>
      <c r="J526" s="51"/>
    </row>
    <row r="527" spans="1:10" s="50" customFormat="1" x14ac:dyDescent="0.3">
      <c r="A527" s="51"/>
      <c r="B527" s="51"/>
      <c r="C527" s="51"/>
      <c r="D527" s="51"/>
      <c r="E527" s="51"/>
      <c r="F527" s="51"/>
      <c r="G527" s="51"/>
      <c r="H527" s="51"/>
      <c r="I527" s="51"/>
      <c r="J527" s="51"/>
    </row>
    <row r="528" spans="1:10" s="50" customFormat="1" x14ac:dyDescent="0.3">
      <c r="A528" s="51"/>
      <c r="B528" s="51"/>
      <c r="C528" s="51"/>
      <c r="D528" s="51"/>
      <c r="E528" s="51"/>
      <c r="F528" s="51"/>
      <c r="G528" s="51"/>
      <c r="H528" s="51"/>
      <c r="I528" s="51"/>
      <c r="J528" s="51"/>
    </row>
    <row r="529" spans="1:10" s="50" customFormat="1" x14ac:dyDescent="0.3">
      <c r="A529" s="51"/>
      <c r="B529" s="51"/>
      <c r="C529" s="51"/>
      <c r="D529" s="51"/>
      <c r="E529" s="51"/>
      <c r="F529" s="51"/>
      <c r="G529" s="51"/>
      <c r="H529" s="51"/>
      <c r="I529" s="51"/>
      <c r="J529" s="51"/>
    </row>
    <row r="530" spans="1:10" s="50" customFormat="1" x14ac:dyDescent="0.3">
      <c r="A530" s="51"/>
      <c r="B530" s="51"/>
      <c r="C530" s="51"/>
      <c r="D530" s="51"/>
      <c r="E530" s="51"/>
      <c r="F530" s="51"/>
      <c r="G530" s="51"/>
      <c r="H530" s="51"/>
      <c r="I530" s="51"/>
      <c r="J530" s="51"/>
    </row>
    <row r="531" spans="1:10" s="50" customFormat="1" x14ac:dyDescent="0.3">
      <c r="A531" s="51"/>
      <c r="B531" s="51"/>
      <c r="C531" s="51"/>
      <c r="D531" s="51"/>
      <c r="E531" s="51"/>
      <c r="F531" s="51"/>
      <c r="G531" s="51"/>
      <c r="H531" s="51"/>
      <c r="I531" s="51"/>
      <c r="J531" s="51"/>
    </row>
    <row r="532" spans="1:10" s="50" customFormat="1" x14ac:dyDescent="0.3">
      <c r="A532" s="51"/>
      <c r="B532" s="51"/>
      <c r="C532" s="51"/>
      <c r="D532" s="51"/>
      <c r="E532" s="51"/>
      <c r="F532" s="51"/>
      <c r="G532" s="51"/>
      <c r="H532" s="51"/>
      <c r="I532" s="51"/>
      <c r="J532" s="51"/>
    </row>
    <row r="533" spans="1:10" s="50" customFormat="1" x14ac:dyDescent="0.3">
      <c r="A533" s="51"/>
      <c r="B533" s="51"/>
      <c r="C533" s="51"/>
      <c r="D533" s="51"/>
      <c r="E533" s="51"/>
      <c r="F533" s="51"/>
      <c r="G533" s="51"/>
      <c r="H533" s="51"/>
      <c r="I533" s="51"/>
      <c r="J533" s="51"/>
    </row>
    <row r="534" spans="1:10" s="50" customFormat="1" x14ac:dyDescent="0.3">
      <c r="A534" s="51"/>
      <c r="B534" s="51"/>
      <c r="C534" s="51"/>
      <c r="D534" s="51"/>
      <c r="E534" s="51"/>
      <c r="F534" s="51"/>
      <c r="G534" s="51"/>
      <c r="H534" s="51"/>
      <c r="I534" s="51"/>
      <c r="J534" s="51"/>
    </row>
    <row r="535" spans="1:10" s="50" customFormat="1" x14ac:dyDescent="0.3">
      <c r="A535" s="51"/>
      <c r="B535" s="51"/>
      <c r="C535" s="51"/>
      <c r="D535" s="51"/>
      <c r="E535" s="51"/>
      <c r="F535" s="51"/>
      <c r="G535" s="51"/>
      <c r="H535" s="51"/>
      <c r="I535" s="51"/>
      <c r="J535" s="51"/>
    </row>
    <row r="536" spans="1:10" s="50" customFormat="1" x14ac:dyDescent="0.3">
      <c r="A536" s="51"/>
      <c r="B536" s="51"/>
      <c r="C536" s="51"/>
      <c r="D536" s="51"/>
      <c r="E536" s="51"/>
      <c r="F536" s="51"/>
      <c r="G536" s="51"/>
      <c r="H536" s="51"/>
      <c r="I536" s="51"/>
      <c r="J536" s="51"/>
    </row>
    <row r="537" spans="1:10" s="50" customFormat="1" x14ac:dyDescent="0.3">
      <c r="A537" s="51"/>
      <c r="B537" s="51"/>
      <c r="C537" s="51"/>
      <c r="D537" s="51"/>
      <c r="E537" s="51"/>
      <c r="F537" s="51"/>
      <c r="G537" s="51"/>
      <c r="H537" s="51"/>
      <c r="I537" s="51"/>
      <c r="J537" s="51"/>
    </row>
    <row r="538" spans="1:10" s="50" customFormat="1" x14ac:dyDescent="0.3">
      <c r="A538" s="51"/>
      <c r="B538" s="51"/>
      <c r="C538" s="51"/>
      <c r="D538" s="51"/>
      <c r="E538" s="51"/>
      <c r="F538" s="51"/>
      <c r="G538" s="51"/>
      <c r="H538" s="51"/>
      <c r="I538" s="51"/>
      <c r="J538" s="51"/>
    </row>
    <row r="539" spans="1:10" s="50" customFormat="1" x14ac:dyDescent="0.3">
      <c r="A539" s="51"/>
      <c r="B539" s="51"/>
      <c r="C539" s="51"/>
      <c r="D539" s="51"/>
      <c r="E539" s="51"/>
      <c r="F539" s="51"/>
      <c r="G539" s="51"/>
      <c r="H539" s="51"/>
      <c r="I539" s="51"/>
      <c r="J539" s="51"/>
    </row>
    <row r="540" spans="1:10" s="50" customFormat="1" x14ac:dyDescent="0.3">
      <c r="A540" s="51"/>
      <c r="B540" s="51"/>
      <c r="C540" s="51"/>
      <c r="D540" s="51"/>
      <c r="E540" s="51"/>
      <c r="F540" s="51"/>
      <c r="G540" s="51"/>
      <c r="H540" s="51"/>
      <c r="I540" s="51"/>
      <c r="J540" s="51"/>
    </row>
    <row r="541" spans="1:10" s="50" customFormat="1" x14ac:dyDescent="0.3">
      <c r="A541" s="51"/>
      <c r="B541" s="51"/>
      <c r="C541" s="51"/>
      <c r="D541" s="51"/>
      <c r="E541" s="51"/>
      <c r="F541" s="51"/>
      <c r="G541" s="51"/>
      <c r="H541" s="51"/>
      <c r="I541" s="51"/>
      <c r="J541" s="51"/>
    </row>
    <row r="542" spans="1:10" s="50" customFormat="1" x14ac:dyDescent="0.3">
      <c r="A542" s="51"/>
      <c r="B542" s="51"/>
      <c r="C542" s="51"/>
      <c r="D542" s="51"/>
      <c r="E542" s="51"/>
      <c r="F542" s="51"/>
      <c r="G542" s="51"/>
      <c r="H542" s="51"/>
      <c r="I542" s="51"/>
      <c r="J542" s="51"/>
    </row>
    <row r="543" spans="1:10" s="50" customFormat="1" x14ac:dyDescent="0.3">
      <c r="A543" s="51"/>
      <c r="B543" s="51"/>
      <c r="C543" s="51"/>
      <c r="D543" s="51"/>
      <c r="E543" s="51"/>
      <c r="F543" s="51"/>
      <c r="G543" s="51"/>
      <c r="H543" s="51"/>
      <c r="I543" s="51"/>
      <c r="J543" s="51"/>
    </row>
    <row r="544" spans="1:10" s="50" customFormat="1" x14ac:dyDescent="0.3">
      <c r="A544" s="51"/>
      <c r="B544" s="51"/>
      <c r="C544" s="51"/>
      <c r="D544" s="51"/>
      <c r="E544" s="51"/>
      <c r="F544" s="51"/>
      <c r="G544" s="51"/>
      <c r="H544" s="51"/>
      <c r="I544" s="51"/>
      <c r="J544" s="51"/>
    </row>
    <row r="545" spans="1:10" s="50" customFormat="1" x14ac:dyDescent="0.3">
      <c r="A545" s="51"/>
      <c r="B545" s="51"/>
      <c r="C545" s="51"/>
      <c r="D545" s="51"/>
      <c r="E545" s="51"/>
      <c r="F545" s="51"/>
      <c r="G545" s="51"/>
      <c r="H545" s="51"/>
      <c r="I545" s="51"/>
      <c r="J545" s="51"/>
    </row>
    <row r="546" spans="1:10" s="50" customFormat="1" x14ac:dyDescent="0.3">
      <c r="A546" s="51"/>
      <c r="B546" s="51"/>
      <c r="C546" s="51"/>
      <c r="D546" s="51"/>
      <c r="E546" s="51"/>
      <c r="F546" s="51"/>
      <c r="G546" s="51"/>
      <c r="H546" s="51"/>
      <c r="I546" s="51"/>
      <c r="J546" s="51"/>
    </row>
    <row r="547" spans="1:10" s="50" customFormat="1" x14ac:dyDescent="0.3">
      <c r="A547" s="51"/>
      <c r="B547" s="51"/>
      <c r="C547" s="51"/>
      <c r="D547" s="51"/>
      <c r="E547" s="51"/>
      <c r="F547" s="51"/>
      <c r="G547" s="51"/>
      <c r="H547" s="51"/>
      <c r="I547" s="51"/>
      <c r="J547" s="51"/>
    </row>
    <row r="548" spans="1:10" s="50" customFormat="1" x14ac:dyDescent="0.3">
      <c r="A548" s="51"/>
      <c r="B548" s="51"/>
      <c r="C548" s="51"/>
      <c r="D548" s="51"/>
      <c r="E548" s="51"/>
      <c r="F548" s="51"/>
      <c r="G548" s="51"/>
      <c r="H548" s="51"/>
      <c r="I548" s="51"/>
      <c r="J548" s="51"/>
    </row>
    <row r="549" spans="1:10" s="50" customFormat="1" x14ac:dyDescent="0.3">
      <c r="A549" s="51"/>
      <c r="B549" s="51"/>
      <c r="C549" s="51"/>
      <c r="D549" s="51"/>
      <c r="E549" s="51"/>
      <c r="F549" s="51"/>
      <c r="G549" s="51"/>
      <c r="H549" s="51"/>
      <c r="I549" s="51"/>
      <c r="J549" s="51"/>
    </row>
    <row r="550" spans="1:10" s="50" customFormat="1" x14ac:dyDescent="0.3">
      <c r="A550" s="51"/>
      <c r="B550" s="51"/>
      <c r="C550" s="51"/>
      <c r="D550" s="51"/>
      <c r="E550" s="51"/>
      <c r="F550" s="51"/>
      <c r="G550" s="51"/>
      <c r="H550" s="51"/>
      <c r="I550" s="51"/>
      <c r="J550" s="51"/>
    </row>
    <row r="551" spans="1:10" s="50" customFormat="1" x14ac:dyDescent="0.3">
      <c r="A551" s="51"/>
      <c r="B551" s="51"/>
      <c r="C551" s="51"/>
      <c r="D551" s="51"/>
      <c r="E551" s="51"/>
      <c r="F551" s="51"/>
      <c r="G551" s="51"/>
      <c r="H551" s="51"/>
      <c r="I551" s="51"/>
      <c r="J551" s="51"/>
    </row>
    <row r="552" spans="1:10" s="50" customFormat="1" x14ac:dyDescent="0.3">
      <c r="A552" s="51"/>
      <c r="B552" s="51"/>
      <c r="C552" s="51"/>
      <c r="D552" s="51"/>
      <c r="E552" s="51"/>
      <c r="F552" s="51"/>
      <c r="G552" s="51"/>
      <c r="H552" s="51"/>
      <c r="I552" s="51"/>
      <c r="J552" s="51"/>
    </row>
    <row r="553" spans="1:10" s="50" customFormat="1" x14ac:dyDescent="0.3">
      <c r="A553" s="51"/>
      <c r="B553" s="51"/>
      <c r="C553" s="51"/>
      <c r="D553" s="51"/>
      <c r="E553" s="51"/>
      <c r="F553" s="51"/>
      <c r="G553" s="51"/>
      <c r="H553" s="51"/>
      <c r="I553" s="51"/>
      <c r="J553" s="51"/>
    </row>
    <row r="554" spans="1:10" s="50" customFormat="1" x14ac:dyDescent="0.3">
      <c r="A554" s="51"/>
      <c r="B554" s="51"/>
      <c r="C554" s="51"/>
      <c r="D554" s="51"/>
      <c r="E554" s="51"/>
      <c r="F554" s="51"/>
      <c r="G554" s="51"/>
      <c r="H554" s="51"/>
      <c r="I554" s="51"/>
      <c r="J554" s="51"/>
    </row>
    <row r="555" spans="1:10" s="50" customFormat="1" x14ac:dyDescent="0.3">
      <c r="A555" s="51"/>
      <c r="B555" s="51"/>
      <c r="C555" s="51"/>
      <c r="D555" s="51"/>
      <c r="E555" s="51"/>
      <c r="F555" s="51"/>
      <c r="G555" s="51"/>
      <c r="H555" s="51"/>
      <c r="I555" s="51"/>
      <c r="J555" s="51"/>
    </row>
    <row r="556" spans="1:10" s="50" customFormat="1" x14ac:dyDescent="0.3">
      <c r="A556" s="51"/>
      <c r="B556" s="51"/>
      <c r="C556" s="51"/>
      <c r="D556" s="51"/>
      <c r="E556" s="51"/>
      <c r="F556" s="51"/>
      <c r="G556" s="51"/>
      <c r="H556" s="51"/>
      <c r="I556" s="51"/>
      <c r="J556" s="51"/>
    </row>
    <row r="557" spans="1:10" s="50" customFormat="1" x14ac:dyDescent="0.3">
      <c r="A557" s="51"/>
      <c r="B557" s="51"/>
      <c r="C557" s="51"/>
      <c r="D557" s="51"/>
      <c r="E557" s="51"/>
      <c r="F557" s="51"/>
      <c r="G557" s="51"/>
      <c r="H557" s="51"/>
      <c r="I557" s="51"/>
      <c r="J557" s="51"/>
    </row>
    <row r="558" spans="1:10" s="50" customFormat="1" x14ac:dyDescent="0.3">
      <c r="A558" s="51"/>
      <c r="B558" s="51"/>
      <c r="C558" s="51"/>
      <c r="D558" s="51"/>
      <c r="E558" s="51"/>
      <c r="F558" s="51"/>
      <c r="G558" s="51"/>
      <c r="H558" s="51"/>
      <c r="I558" s="51"/>
      <c r="J558" s="51"/>
    </row>
    <row r="559" spans="1:10" s="50" customFormat="1" x14ac:dyDescent="0.3">
      <c r="A559" s="51"/>
      <c r="B559" s="51"/>
      <c r="C559" s="51"/>
      <c r="D559" s="51"/>
      <c r="E559" s="51"/>
      <c r="F559" s="51"/>
      <c r="G559" s="51"/>
      <c r="H559" s="51"/>
      <c r="I559" s="51"/>
      <c r="J559" s="51"/>
    </row>
    <row r="560" spans="1:10" s="50" customFormat="1" x14ac:dyDescent="0.3">
      <c r="A560" s="51"/>
      <c r="B560" s="51"/>
      <c r="C560" s="51"/>
      <c r="D560" s="51"/>
      <c r="E560" s="51"/>
      <c r="F560" s="51"/>
      <c r="G560" s="51"/>
      <c r="H560" s="51"/>
      <c r="I560" s="51"/>
      <c r="J560" s="51"/>
    </row>
    <row r="561" spans="1:10" s="50" customFormat="1" x14ac:dyDescent="0.3">
      <c r="A561" s="51"/>
      <c r="B561" s="51"/>
      <c r="C561" s="51"/>
      <c r="D561" s="51"/>
      <c r="E561" s="51"/>
      <c r="F561" s="51"/>
      <c r="G561" s="51"/>
      <c r="H561" s="51"/>
      <c r="I561" s="51"/>
      <c r="J561" s="51"/>
    </row>
    <row r="562" spans="1:10" s="50" customFormat="1" x14ac:dyDescent="0.3">
      <c r="A562" s="51"/>
      <c r="B562" s="51"/>
      <c r="C562" s="51"/>
      <c r="D562" s="51"/>
      <c r="E562" s="51"/>
      <c r="F562" s="51"/>
      <c r="G562" s="51"/>
      <c r="H562" s="51"/>
      <c r="I562" s="51"/>
      <c r="J562" s="51"/>
    </row>
    <row r="563" spans="1:10" s="50" customFormat="1" x14ac:dyDescent="0.3">
      <c r="A563" s="51"/>
      <c r="B563" s="51"/>
      <c r="C563" s="51"/>
      <c r="D563" s="51"/>
      <c r="E563" s="51"/>
      <c r="F563" s="51"/>
      <c r="G563" s="51"/>
      <c r="H563" s="51"/>
      <c r="I563" s="51"/>
      <c r="J563" s="51"/>
    </row>
    <row r="564" spans="1:10" s="50" customFormat="1" x14ac:dyDescent="0.3">
      <c r="A564" s="51"/>
      <c r="B564" s="51"/>
      <c r="C564" s="51"/>
      <c r="D564" s="51"/>
      <c r="E564" s="51"/>
      <c r="F564" s="51"/>
      <c r="G564" s="51"/>
      <c r="H564" s="51"/>
      <c r="I564" s="51"/>
      <c r="J564" s="51"/>
    </row>
    <row r="565" spans="1:10" s="50" customFormat="1" x14ac:dyDescent="0.3">
      <c r="A565" s="51"/>
      <c r="B565" s="51"/>
      <c r="C565" s="51"/>
      <c r="D565" s="51"/>
      <c r="E565" s="51"/>
      <c r="F565" s="51"/>
      <c r="G565" s="51"/>
      <c r="H565" s="51"/>
      <c r="I565" s="51"/>
      <c r="J565" s="51"/>
    </row>
    <row r="566" spans="1:10" s="50" customFormat="1" x14ac:dyDescent="0.3">
      <c r="A566" s="51"/>
      <c r="B566" s="51"/>
      <c r="C566" s="51"/>
      <c r="D566" s="51"/>
      <c r="E566" s="51"/>
      <c r="F566" s="51"/>
      <c r="G566" s="51"/>
      <c r="H566" s="51"/>
      <c r="I566" s="51"/>
      <c r="J566" s="51"/>
    </row>
    <row r="567" spans="1:10" s="50" customFormat="1" x14ac:dyDescent="0.3">
      <c r="A567" s="51"/>
      <c r="B567" s="51"/>
      <c r="C567" s="51"/>
      <c r="D567" s="51"/>
      <c r="E567" s="51"/>
      <c r="F567" s="51"/>
      <c r="G567" s="51"/>
      <c r="H567" s="51"/>
      <c r="I567" s="51"/>
      <c r="J567" s="51"/>
    </row>
    <row r="568" spans="1:10" s="50" customFormat="1" x14ac:dyDescent="0.3">
      <c r="A568" s="51"/>
      <c r="B568" s="51"/>
      <c r="C568" s="51"/>
      <c r="D568" s="51"/>
      <c r="E568" s="51"/>
      <c r="F568" s="51"/>
      <c r="G568" s="51"/>
      <c r="H568" s="51"/>
      <c r="I568" s="51"/>
      <c r="J568" s="51"/>
    </row>
    <row r="569" spans="1:10" s="50" customFormat="1" x14ac:dyDescent="0.3">
      <c r="A569" s="51"/>
      <c r="B569" s="51"/>
      <c r="C569" s="51"/>
      <c r="D569" s="51"/>
      <c r="E569" s="51"/>
      <c r="F569" s="51"/>
      <c r="G569" s="51"/>
      <c r="H569" s="51"/>
      <c r="I569" s="51"/>
      <c r="J569" s="51"/>
    </row>
    <row r="570" spans="1:10" s="50" customFormat="1" x14ac:dyDescent="0.3">
      <c r="A570" s="51"/>
      <c r="B570" s="51"/>
      <c r="C570" s="51"/>
      <c r="D570" s="51"/>
      <c r="E570" s="51"/>
      <c r="F570" s="51"/>
      <c r="G570" s="51"/>
      <c r="H570" s="51"/>
      <c r="I570" s="51"/>
      <c r="J570" s="51"/>
    </row>
    <row r="571" spans="1:10" s="50" customFormat="1" x14ac:dyDescent="0.3">
      <c r="A571" s="51"/>
      <c r="B571" s="51"/>
      <c r="C571" s="51"/>
      <c r="D571" s="51"/>
      <c r="E571" s="51"/>
      <c r="F571" s="51"/>
      <c r="G571" s="51"/>
      <c r="H571" s="51"/>
      <c r="I571" s="51"/>
      <c r="J571" s="51"/>
    </row>
    <row r="572" spans="1:10" s="50" customFormat="1" x14ac:dyDescent="0.3">
      <c r="A572" s="51"/>
      <c r="B572" s="51"/>
      <c r="C572" s="51"/>
      <c r="D572" s="51"/>
      <c r="E572" s="51"/>
      <c r="F572" s="51"/>
      <c r="G572" s="51"/>
      <c r="H572" s="51"/>
      <c r="I572" s="51"/>
      <c r="J572" s="51"/>
    </row>
    <row r="573" spans="1:10" s="50" customFormat="1" x14ac:dyDescent="0.3">
      <c r="A573" s="51"/>
      <c r="B573" s="51"/>
      <c r="C573" s="51"/>
      <c r="D573" s="51"/>
      <c r="E573" s="51"/>
      <c r="F573" s="51"/>
      <c r="G573" s="51"/>
      <c r="H573" s="51"/>
      <c r="I573" s="51"/>
      <c r="J573" s="51"/>
    </row>
    <row r="574" spans="1:10" s="50" customFormat="1" x14ac:dyDescent="0.3">
      <c r="A574" s="51"/>
      <c r="B574" s="51"/>
      <c r="C574" s="51"/>
      <c r="D574" s="51"/>
      <c r="E574" s="51"/>
      <c r="F574" s="51"/>
      <c r="G574" s="51"/>
      <c r="H574" s="51"/>
      <c r="I574" s="51"/>
      <c r="J574" s="51"/>
    </row>
    <row r="575" spans="1:10" s="50" customFormat="1" x14ac:dyDescent="0.3">
      <c r="A575" s="51"/>
      <c r="B575" s="51"/>
      <c r="C575" s="51"/>
      <c r="D575" s="51"/>
      <c r="E575" s="51"/>
      <c r="F575" s="51"/>
      <c r="G575" s="51"/>
      <c r="H575" s="51"/>
      <c r="I575" s="51"/>
      <c r="J575" s="51"/>
    </row>
    <row r="576" spans="1:10" s="50" customFormat="1" x14ac:dyDescent="0.3">
      <c r="A576" s="51"/>
      <c r="B576" s="51"/>
      <c r="C576" s="51"/>
      <c r="D576" s="51"/>
      <c r="E576" s="51"/>
      <c r="F576" s="51"/>
      <c r="G576" s="51"/>
      <c r="H576" s="51"/>
      <c r="I576" s="51"/>
      <c r="J576" s="51"/>
    </row>
    <row r="577" spans="1:10" s="50" customFormat="1" x14ac:dyDescent="0.3">
      <c r="A577" s="51"/>
      <c r="B577" s="51"/>
      <c r="C577" s="51"/>
      <c r="D577" s="51"/>
      <c r="E577" s="51"/>
      <c r="F577" s="51"/>
      <c r="G577" s="51"/>
      <c r="H577" s="51"/>
      <c r="I577" s="51"/>
      <c r="J577" s="51"/>
    </row>
    <row r="578" spans="1:10" s="50" customFormat="1" x14ac:dyDescent="0.3">
      <c r="A578" s="51"/>
      <c r="B578" s="51"/>
      <c r="C578" s="51"/>
      <c r="D578" s="51"/>
      <c r="E578" s="51"/>
      <c r="F578" s="51"/>
      <c r="G578" s="51"/>
      <c r="H578" s="51"/>
      <c r="I578" s="51"/>
      <c r="J578" s="51"/>
    </row>
    <row r="579" spans="1:10" s="50" customFormat="1" x14ac:dyDescent="0.3">
      <c r="A579" s="51"/>
      <c r="B579" s="51"/>
      <c r="C579" s="51"/>
      <c r="D579" s="51"/>
      <c r="E579" s="51"/>
      <c r="F579" s="51"/>
      <c r="G579" s="51"/>
      <c r="H579" s="51"/>
      <c r="I579" s="51"/>
      <c r="J579" s="51"/>
    </row>
    <row r="580" spans="1:10" s="50" customFormat="1" x14ac:dyDescent="0.3">
      <c r="A580" s="51"/>
      <c r="B580" s="51"/>
      <c r="C580" s="51"/>
      <c r="D580" s="51"/>
      <c r="E580" s="51"/>
      <c r="F580" s="51"/>
      <c r="G580" s="51"/>
      <c r="H580" s="51"/>
      <c r="I580" s="51"/>
      <c r="J580" s="51"/>
    </row>
    <row r="581" spans="1:10" s="50" customFormat="1" x14ac:dyDescent="0.3">
      <c r="A581" s="51"/>
      <c r="B581" s="51"/>
      <c r="C581" s="51"/>
      <c r="D581" s="51"/>
      <c r="E581" s="51"/>
      <c r="F581" s="51"/>
      <c r="G581" s="51"/>
      <c r="H581" s="51"/>
      <c r="I581" s="51"/>
      <c r="J581" s="51"/>
    </row>
    <row r="582" spans="1:10" s="50" customFormat="1" x14ac:dyDescent="0.3">
      <c r="A582" s="51"/>
      <c r="B582" s="51"/>
      <c r="C582" s="51"/>
      <c r="D582" s="51"/>
      <c r="E582" s="51"/>
      <c r="F582" s="51"/>
      <c r="G582" s="51"/>
      <c r="H582" s="51"/>
      <c r="I582" s="51"/>
      <c r="J582" s="51"/>
    </row>
    <row r="583" spans="1:10" s="50" customFormat="1" x14ac:dyDescent="0.3">
      <c r="A583" s="51"/>
      <c r="B583" s="51"/>
      <c r="C583" s="51"/>
      <c r="D583" s="51"/>
      <c r="E583" s="51"/>
      <c r="F583" s="51"/>
      <c r="G583" s="51"/>
      <c r="H583" s="51"/>
      <c r="I583" s="51"/>
      <c r="J583" s="51"/>
    </row>
    <row r="584" spans="1:10" s="50" customFormat="1" x14ac:dyDescent="0.3">
      <c r="A584" s="51"/>
      <c r="B584" s="51"/>
      <c r="C584" s="51"/>
      <c r="D584" s="51"/>
      <c r="E584" s="51"/>
      <c r="F584" s="51"/>
      <c r="G584" s="51"/>
      <c r="H584" s="51"/>
      <c r="I584" s="51"/>
      <c r="J584" s="51"/>
    </row>
    <row r="585" spans="1:10" s="50" customFormat="1" x14ac:dyDescent="0.3">
      <c r="A585" s="51"/>
      <c r="B585" s="51"/>
      <c r="C585" s="51"/>
      <c r="D585" s="51"/>
      <c r="E585" s="51"/>
      <c r="F585" s="51"/>
      <c r="G585" s="51"/>
      <c r="H585" s="51"/>
      <c r="I585" s="51"/>
      <c r="J585" s="51"/>
    </row>
    <row r="586" spans="1:10" s="50" customFormat="1" x14ac:dyDescent="0.3">
      <c r="A586" s="51"/>
      <c r="B586" s="51"/>
      <c r="C586" s="51"/>
      <c r="D586" s="51"/>
      <c r="E586" s="51"/>
      <c r="F586" s="51"/>
      <c r="G586" s="51"/>
      <c r="H586" s="51"/>
      <c r="I586" s="51"/>
      <c r="J586" s="51"/>
    </row>
    <row r="587" spans="1:10" s="50" customFormat="1" x14ac:dyDescent="0.3">
      <c r="A587" s="51"/>
      <c r="B587" s="51"/>
      <c r="C587" s="51"/>
      <c r="D587" s="51"/>
      <c r="E587" s="51"/>
      <c r="F587" s="51"/>
      <c r="G587" s="51"/>
      <c r="H587" s="51"/>
      <c r="I587" s="51"/>
      <c r="J587" s="51"/>
    </row>
    <row r="588" spans="1:10" s="50" customFormat="1" x14ac:dyDescent="0.3">
      <c r="A588" s="51"/>
      <c r="B588" s="51"/>
      <c r="C588" s="51"/>
      <c r="D588" s="51"/>
      <c r="E588" s="51"/>
      <c r="F588" s="51"/>
      <c r="G588" s="51"/>
      <c r="H588" s="51"/>
      <c r="I588" s="51"/>
      <c r="J588" s="51"/>
    </row>
    <row r="589" spans="1:10" s="50" customFormat="1" x14ac:dyDescent="0.3">
      <c r="A589" s="51"/>
      <c r="B589" s="51"/>
      <c r="C589" s="51"/>
      <c r="D589" s="51"/>
      <c r="E589" s="51"/>
      <c r="F589" s="51"/>
      <c r="G589" s="51"/>
      <c r="H589" s="51"/>
      <c r="I589" s="51"/>
      <c r="J589" s="51"/>
    </row>
    <row r="590" spans="1:10" s="50" customFormat="1" x14ac:dyDescent="0.3">
      <c r="A590" s="51"/>
      <c r="B590" s="51"/>
      <c r="C590" s="51"/>
      <c r="D590" s="51"/>
      <c r="E590" s="51"/>
      <c r="F590" s="51"/>
      <c r="G590" s="51"/>
      <c r="H590" s="51"/>
      <c r="I590" s="51"/>
      <c r="J590" s="51"/>
    </row>
    <row r="591" spans="1:10" s="50" customFormat="1" x14ac:dyDescent="0.3">
      <c r="A591" s="51"/>
      <c r="B591" s="51"/>
      <c r="C591" s="51"/>
      <c r="D591" s="51"/>
      <c r="E591" s="51"/>
      <c r="F591" s="51"/>
      <c r="G591" s="51"/>
      <c r="H591" s="51"/>
      <c r="I591" s="51"/>
      <c r="J591" s="51"/>
    </row>
    <row r="592" spans="1:10" s="50" customFormat="1" x14ac:dyDescent="0.3">
      <c r="A592" s="51"/>
      <c r="B592" s="51"/>
      <c r="C592" s="51"/>
      <c r="D592" s="51"/>
      <c r="E592" s="51"/>
      <c r="F592" s="51"/>
      <c r="G592" s="51"/>
      <c r="H592" s="51"/>
      <c r="I592" s="51"/>
      <c r="J592" s="51"/>
    </row>
    <row r="593" spans="1:10" s="50" customFormat="1" x14ac:dyDescent="0.3">
      <c r="A593" s="51"/>
      <c r="B593" s="51"/>
      <c r="C593" s="51"/>
      <c r="D593" s="51"/>
      <c r="E593" s="51"/>
      <c r="F593" s="51"/>
      <c r="G593" s="51"/>
      <c r="H593" s="51"/>
      <c r="I593" s="51"/>
      <c r="J593" s="51"/>
    </row>
    <row r="594" spans="1:10" s="50" customFormat="1" x14ac:dyDescent="0.3">
      <c r="A594" s="51"/>
      <c r="B594" s="51"/>
      <c r="C594" s="51"/>
      <c r="D594" s="51"/>
      <c r="E594" s="51"/>
      <c r="F594" s="51"/>
      <c r="G594" s="51"/>
      <c r="H594" s="51"/>
      <c r="I594" s="51"/>
      <c r="J594" s="51"/>
    </row>
    <row r="595" spans="1:10" s="50" customFormat="1" x14ac:dyDescent="0.3">
      <c r="A595" s="51"/>
      <c r="B595" s="51"/>
      <c r="C595" s="51"/>
      <c r="D595" s="51"/>
      <c r="E595" s="51"/>
      <c r="F595" s="51"/>
      <c r="G595" s="51"/>
      <c r="H595" s="51"/>
      <c r="I595" s="51"/>
      <c r="J595" s="51"/>
    </row>
    <row r="596" spans="1:10" s="50" customFormat="1" x14ac:dyDescent="0.3">
      <c r="A596" s="51"/>
      <c r="B596" s="51"/>
      <c r="C596" s="51"/>
      <c r="D596" s="51"/>
      <c r="E596" s="51"/>
      <c r="F596" s="51"/>
      <c r="G596" s="51"/>
      <c r="H596" s="51"/>
      <c r="I596" s="51"/>
      <c r="J596" s="51"/>
    </row>
    <row r="597" spans="1:10" s="50" customFormat="1" x14ac:dyDescent="0.3">
      <c r="A597" s="51"/>
      <c r="B597" s="51"/>
      <c r="C597" s="51"/>
      <c r="D597" s="51"/>
      <c r="E597" s="51"/>
      <c r="F597" s="51"/>
      <c r="G597" s="51"/>
      <c r="H597" s="51"/>
      <c r="I597" s="51"/>
      <c r="J597" s="51"/>
    </row>
    <row r="598" spans="1:10" s="50" customFormat="1" x14ac:dyDescent="0.3">
      <c r="A598" s="51"/>
      <c r="B598" s="51"/>
      <c r="C598" s="51"/>
      <c r="D598" s="51"/>
      <c r="E598" s="51"/>
      <c r="F598" s="51"/>
      <c r="G598" s="51"/>
      <c r="H598" s="51"/>
      <c r="I598" s="51"/>
      <c r="J598" s="51"/>
    </row>
    <row r="599" spans="1:10" s="50" customFormat="1" x14ac:dyDescent="0.3">
      <c r="A599" s="51"/>
      <c r="B599" s="51"/>
      <c r="C599" s="51"/>
      <c r="D599" s="51"/>
      <c r="E599" s="51"/>
      <c r="F599" s="51"/>
      <c r="G599" s="51"/>
      <c r="H599" s="51"/>
      <c r="I599" s="51"/>
      <c r="J599" s="51"/>
    </row>
    <row r="600" spans="1:10" s="50" customFormat="1" x14ac:dyDescent="0.3">
      <c r="A600" s="51"/>
      <c r="B600" s="51"/>
      <c r="C600" s="51"/>
      <c r="D600" s="51"/>
      <c r="E600" s="51"/>
      <c r="F600" s="51"/>
      <c r="G600" s="51"/>
      <c r="H600" s="51"/>
      <c r="I600" s="51"/>
      <c r="J600" s="51"/>
    </row>
    <row r="601" spans="1:10" s="50" customFormat="1" x14ac:dyDescent="0.3">
      <c r="A601" s="51"/>
      <c r="B601" s="51"/>
      <c r="C601" s="51"/>
      <c r="D601" s="51"/>
      <c r="E601" s="51"/>
      <c r="F601" s="51"/>
      <c r="G601" s="51"/>
      <c r="H601" s="51"/>
      <c r="I601" s="51"/>
      <c r="J601" s="51"/>
    </row>
    <row r="602" spans="1:10" s="50" customFormat="1" x14ac:dyDescent="0.3">
      <c r="A602" s="51"/>
      <c r="B602" s="51"/>
      <c r="C602" s="51"/>
      <c r="D602" s="51"/>
      <c r="E602" s="51"/>
      <c r="F602" s="51"/>
      <c r="G602" s="51"/>
      <c r="H602" s="51"/>
      <c r="I602" s="51"/>
      <c r="J602" s="51"/>
    </row>
    <row r="603" spans="1:10" s="50" customFormat="1" x14ac:dyDescent="0.3">
      <c r="A603" s="51"/>
      <c r="B603" s="51"/>
      <c r="C603" s="51"/>
      <c r="D603" s="51"/>
      <c r="E603" s="51"/>
      <c r="F603" s="51"/>
      <c r="G603" s="51"/>
      <c r="H603" s="51"/>
      <c r="I603" s="51"/>
      <c r="J603" s="51"/>
    </row>
    <row r="604" spans="1:10" s="50" customFormat="1" x14ac:dyDescent="0.3">
      <c r="A604" s="51"/>
      <c r="B604" s="51"/>
      <c r="C604" s="51"/>
      <c r="D604" s="51"/>
      <c r="E604" s="51"/>
      <c r="F604" s="51"/>
      <c r="G604" s="51"/>
      <c r="H604" s="51"/>
      <c r="I604" s="51"/>
      <c r="J604" s="51"/>
    </row>
    <row r="605" spans="1:10" s="50" customFormat="1" x14ac:dyDescent="0.3">
      <c r="A605" s="51"/>
      <c r="B605" s="51"/>
      <c r="C605" s="51"/>
      <c r="D605" s="51"/>
      <c r="E605" s="51"/>
      <c r="F605" s="51"/>
      <c r="G605" s="51"/>
      <c r="H605" s="51"/>
      <c r="I605" s="51"/>
      <c r="J605" s="51"/>
    </row>
    <row r="606" spans="1:10" s="50" customFormat="1" x14ac:dyDescent="0.3">
      <c r="A606" s="51"/>
      <c r="B606" s="51"/>
      <c r="C606" s="51"/>
      <c r="D606" s="51"/>
      <c r="E606" s="51"/>
      <c r="F606" s="51"/>
      <c r="G606" s="51"/>
      <c r="H606" s="51"/>
      <c r="I606" s="51"/>
      <c r="J606" s="51"/>
    </row>
    <row r="607" spans="1:10" s="50" customFormat="1" x14ac:dyDescent="0.3">
      <c r="A607" s="51"/>
      <c r="B607" s="51"/>
      <c r="C607" s="51"/>
      <c r="D607" s="51"/>
      <c r="E607" s="51"/>
      <c r="F607" s="51"/>
      <c r="G607" s="51"/>
      <c r="H607" s="51"/>
      <c r="I607" s="51"/>
      <c r="J607" s="51"/>
    </row>
    <row r="608" spans="1:10" s="50" customFormat="1" x14ac:dyDescent="0.3">
      <c r="A608" s="51"/>
      <c r="B608" s="51"/>
      <c r="C608" s="51"/>
      <c r="D608" s="51"/>
      <c r="E608" s="51"/>
      <c r="F608" s="51"/>
      <c r="G608" s="51"/>
      <c r="H608" s="51"/>
      <c r="I608" s="51"/>
      <c r="J608" s="51"/>
    </row>
    <row r="609" spans="1:10" s="50" customFormat="1" x14ac:dyDescent="0.3">
      <c r="A609" s="51"/>
      <c r="B609" s="51"/>
      <c r="C609" s="51"/>
      <c r="D609" s="51"/>
      <c r="E609" s="51"/>
      <c r="F609" s="51"/>
      <c r="G609" s="51"/>
      <c r="H609" s="51"/>
      <c r="I609" s="51"/>
      <c r="J609" s="51"/>
    </row>
    <row r="610" spans="1:10" s="50" customFormat="1" x14ac:dyDescent="0.3">
      <c r="A610" s="51"/>
      <c r="B610" s="51"/>
      <c r="C610" s="51"/>
      <c r="D610" s="51"/>
      <c r="E610" s="51"/>
      <c r="F610" s="51"/>
      <c r="G610" s="51"/>
      <c r="H610" s="51"/>
      <c r="I610" s="51"/>
      <c r="J610" s="51"/>
    </row>
    <row r="611" spans="1:10" s="50" customFormat="1" x14ac:dyDescent="0.3">
      <c r="A611" s="51"/>
      <c r="B611" s="51"/>
      <c r="C611" s="51"/>
      <c r="D611" s="51"/>
      <c r="E611" s="51"/>
      <c r="F611" s="51"/>
      <c r="G611" s="51"/>
      <c r="H611" s="51"/>
      <c r="I611" s="51"/>
      <c r="J611" s="51"/>
    </row>
    <row r="612" spans="1:10" s="50" customFormat="1" x14ac:dyDescent="0.3">
      <c r="A612" s="51"/>
      <c r="B612" s="51"/>
      <c r="C612" s="51"/>
      <c r="D612" s="51"/>
      <c r="E612" s="51"/>
      <c r="F612" s="51"/>
      <c r="G612" s="51"/>
      <c r="H612" s="51"/>
      <c r="I612" s="51"/>
      <c r="J612" s="51"/>
    </row>
    <row r="613" spans="1:10" s="50" customFormat="1" x14ac:dyDescent="0.3">
      <c r="A613" s="51"/>
      <c r="B613" s="51"/>
      <c r="C613" s="51"/>
      <c r="D613" s="51"/>
      <c r="E613" s="51"/>
      <c r="F613" s="51"/>
      <c r="G613" s="51"/>
      <c r="H613" s="51"/>
      <c r="I613" s="51"/>
      <c r="J613" s="51"/>
    </row>
    <row r="614" spans="1:10" s="50" customFormat="1" x14ac:dyDescent="0.3">
      <c r="A614" s="51"/>
      <c r="B614" s="51"/>
      <c r="C614" s="51"/>
      <c r="D614" s="51"/>
      <c r="E614" s="51"/>
      <c r="F614" s="51"/>
      <c r="G614" s="51"/>
      <c r="H614" s="51"/>
      <c r="I614" s="51"/>
      <c r="J614" s="51"/>
    </row>
    <row r="615" spans="1:10" s="50" customFormat="1" x14ac:dyDescent="0.3">
      <c r="A615" s="51"/>
      <c r="B615" s="51"/>
      <c r="C615" s="51"/>
      <c r="D615" s="51"/>
      <c r="E615" s="51"/>
      <c r="F615" s="51"/>
      <c r="G615" s="51"/>
      <c r="H615" s="51"/>
      <c r="I615" s="51"/>
      <c r="J615" s="51"/>
    </row>
    <row r="616" spans="1:10" s="50" customFormat="1" x14ac:dyDescent="0.3">
      <c r="A616" s="51"/>
      <c r="B616" s="51"/>
      <c r="C616" s="51"/>
      <c r="D616" s="51"/>
      <c r="E616" s="51"/>
      <c r="F616" s="51"/>
      <c r="G616" s="51"/>
      <c r="H616" s="51"/>
      <c r="I616" s="51"/>
      <c r="J616" s="51"/>
    </row>
    <row r="617" spans="1:10" s="50" customFormat="1" x14ac:dyDescent="0.3">
      <c r="A617" s="51"/>
      <c r="B617" s="51"/>
      <c r="C617" s="51"/>
      <c r="D617" s="51"/>
      <c r="E617" s="51"/>
      <c r="F617" s="51"/>
      <c r="G617" s="51"/>
      <c r="H617" s="51"/>
      <c r="I617" s="51"/>
      <c r="J617" s="51"/>
    </row>
    <row r="618" spans="1:10" s="50" customFormat="1" x14ac:dyDescent="0.3">
      <c r="A618" s="51"/>
      <c r="B618" s="51"/>
      <c r="C618" s="51"/>
      <c r="D618" s="51"/>
      <c r="E618" s="51"/>
      <c r="F618" s="51"/>
      <c r="G618" s="51"/>
      <c r="H618" s="51"/>
      <c r="I618" s="51"/>
      <c r="J618" s="51"/>
    </row>
    <row r="619" spans="1:10" s="50" customFormat="1" x14ac:dyDescent="0.3">
      <c r="A619" s="51"/>
      <c r="B619" s="51"/>
      <c r="C619" s="51"/>
      <c r="D619" s="51"/>
      <c r="E619" s="51"/>
      <c r="F619" s="51"/>
      <c r="G619" s="51"/>
      <c r="H619" s="51"/>
      <c r="I619" s="51"/>
      <c r="J619" s="51"/>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88" fitToHeight="0" orientation="landscape" verticalDpi="200" r:id="rId1"/>
  <headerFooter alignWithMargins="0"/>
  <ignoredErrors>
    <ignoredError sqref="J22:K22 J23:K25 J27:K29 J44:K44 J47 J31:J32 K30:K32 K46:K53 K56:K57 J62 J64 J72" unlockedFormula="1"/>
    <ignoredError sqref="J26:K26 K33 K35 J43:K43 K64 K70 K72 K42" formula="1"/>
    <ignoredError sqref="K34 J36 K36:K41 K45 K60 K62" formula="1" unlocked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17" customWidth="1"/>
    <col min="2" max="2" width="78.42578125" style="217" customWidth="1"/>
    <col min="3" max="3" width="32.28515625" style="214" customWidth="1"/>
    <col min="4" max="4" width="13" style="216" customWidth="1"/>
    <col min="5" max="5" width="15.42578125" style="214" customWidth="1"/>
    <col min="6" max="6" width="16.7109375" style="214" customWidth="1"/>
    <col min="7" max="256" width="9.140625" style="62"/>
    <col min="257" max="257" width="30.7109375" style="62" customWidth="1"/>
    <col min="258" max="258" width="30.140625" style="62" customWidth="1"/>
    <col min="259" max="259" width="52.85546875" style="62" customWidth="1"/>
    <col min="260" max="260" width="13" style="62" customWidth="1"/>
    <col min="261" max="261" width="15.42578125" style="62" customWidth="1"/>
    <col min="262" max="262" width="16.7109375" style="62" customWidth="1"/>
    <col min="263" max="512" width="9.140625" style="62"/>
    <col min="513" max="513" width="30.7109375" style="62" customWidth="1"/>
    <col min="514" max="514" width="30.140625" style="62" customWidth="1"/>
    <col min="515" max="515" width="52.85546875" style="62" customWidth="1"/>
    <col min="516" max="516" width="13" style="62" customWidth="1"/>
    <col min="517" max="517" width="15.42578125" style="62" customWidth="1"/>
    <col min="518" max="518" width="16.7109375" style="62" customWidth="1"/>
    <col min="519" max="768" width="9.140625" style="62"/>
    <col min="769" max="769" width="30.7109375" style="62" customWidth="1"/>
    <col min="770" max="770" width="30.140625" style="62" customWidth="1"/>
    <col min="771" max="771" width="52.85546875" style="62" customWidth="1"/>
    <col min="772" max="772" width="13" style="62" customWidth="1"/>
    <col min="773" max="773" width="15.42578125" style="62" customWidth="1"/>
    <col min="774" max="774" width="16.7109375" style="62" customWidth="1"/>
    <col min="775" max="1024" width="9.140625" style="62"/>
    <col min="1025" max="1025" width="30.7109375" style="62" customWidth="1"/>
    <col min="1026" max="1026" width="30.140625" style="62" customWidth="1"/>
    <col min="1027" max="1027" width="52.85546875" style="62" customWidth="1"/>
    <col min="1028" max="1028" width="13" style="62" customWidth="1"/>
    <col min="1029" max="1029" width="15.42578125" style="62" customWidth="1"/>
    <col min="1030" max="1030" width="16.7109375" style="62" customWidth="1"/>
    <col min="1031" max="1280" width="9.140625" style="62"/>
    <col min="1281" max="1281" width="30.7109375" style="62" customWidth="1"/>
    <col min="1282" max="1282" width="30.140625" style="62" customWidth="1"/>
    <col min="1283" max="1283" width="52.85546875" style="62" customWidth="1"/>
    <col min="1284" max="1284" width="13" style="62" customWidth="1"/>
    <col min="1285" max="1285" width="15.42578125" style="62" customWidth="1"/>
    <col min="1286" max="1286" width="16.7109375" style="62" customWidth="1"/>
    <col min="1287" max="1536" width="9.140625" style="62"/>
    <col min="1537" max="1537" width="30.7109375" style="62" customWidth="1"/>
    <col min="1538" max="1538" width="30.140625" style="62" customWidth="1"/>
    <col min="1539" max="1539" width="52.85546875" style="62" customWidth="1"/>
    <col min="1540" max="1540" width="13" style="62" customWidth="1"/>
    <col min="1541" max="1541" width="15.42578125" style="62" customWidth="1"/>
    <col min="1542" max="1542" width="16.7109375" style="62" customWidth="1"/>
    <col min="1543" max="1792" width="9.140625" style="62"/>
    <col min="1793" max="1793" width="30.7109375" style="62" customWidth="1"/>
    <col min="1794" max="1794" width="30.140625" style="62" customWidth="1"/>
    <col min="1795" max="1795" width="52.85546875" style="62" customWidth="1"/>
    <col min="1796" max="1796" width="13" style="62" customWidth="1"/>
    <col min="1797" max="1797" width="15.42578125" style="62" customWidth="1"/>
    <col min="1798" max="1798" width="16.7109375" style="62" customWidth="1"/>
    <col min="1799" max="2048" width="9.140625" style="62"/>
    <col min="2049" max="2049" width="30.7109375" style="62" customWidth="1"/>
    <col min="2050" max="2050" width="30.140625" style="62" customWidth="1"/>
    <col min="2051" max="2051" width="52.85546875" style="62" customWidth="1"/>
    <col min="2052" max="2052" width="13" style="62" customWidth="1"/>
    <col min="2053" max="2053" width="15.42578125" style="62" customWidth="1"/>
    <col min="2054" max="2054" width="16.7109375" style="62" customWidth="1"/>
    <col min="2055" max="2304" width="9.140625" style="62"/>
    <col min="2305" max="2305" width="30.7109375" style="62" customWidth="1"/>
    <col min="2306" max="2306" width="30.140625" style="62" customWidth="1"/>
    <col min="2307" max="2307" width="52.85546875" style="62" customWidth="1"/>
    <col min="2308" max="2308" width="13" style="62" customWidth="1"/>
    <col min="2309" max="2309" width="15.42578125" style="62" customWidth="1"/>
    <col min="2310" max="2310" width="16.7109375" style="62" customWidth="1"/>
    <col min="2311" max="2560" width="9.140625" style="62"/>
    <col min="2561" max="2561" width="30.7109375" style="62" customWidth="1"/>
    <col min="2562" max="2562" width="30.140625" style="62" customWidth="1"/>
    <col min="2563" max="2563" width="52.85546875" style="62" customWidth="1"/>
    <col min="2564" max="2564" width="13" style="62" customWidth="1"/>
    <col min="2565" max="2565" width="15.42578125" style="62" customWidth="1"/>
    <col min="2566" max="2566" width="16.7109375" style="62" customWidth="1"/>
    <col min="2567" max="2816" width="9.140625" style="62"/>
    <col min="2817" max="2817" width="30.7109375" style="62" customWidth="1"/>
    <col min="2818" max="2818" width="30.140625" style="62" customWidth="1"/>
    <col min="2819" max="2819" width="52.85546875" style="62" customWidth="1"/>
    <col min="2820" max="2820" width="13" style="62" customWidth="1"/>
    <col min="2821" max="2821" width="15.42578125" style="62" customWidth="1"/>
    <col min="2822" max="2822" width="16.7109375" style="62" customWidth="1"/>
    <col min="2823" max="3072" width="9.140625" style="62"/>
    <col min="3073" max="3073" width="30.7109375" style="62" customWidth="1"/>
    <col min="3074" max="3074" width="30.140625" style="62" customWidth="1"/>
    <col min="3075" max="3075" width="52.85546875" style="62" customWidth="1"/>
    <col min="3076" max="3076" width="13" style="62" customWidth="1"/>
    <col min="3077" max="3077" width="15.42578125" style="62" customWidth="1"/>
    <col min="3078" max="3078" width="16.7109375" style="62" customWidth="1"/>
    <col min="3079" max="3328" width="9.140625" style="62"/>
    <col min="3329" max="3329" width="30.7109375" style="62" customWidth="1"/>
    <col min="3330" max="3330" width="30.140625" style="62" customWidth="1"/>
    <col min="3331" max="3331" width="52.85546875" style="62" customWidth="1"/>
    <col min="3332" max="3332" width="13" style="62" customWidth="1"/>
    <col min="3333" max="3333" width="15.42578125" style="62" customWidth="1"/>
    <col min="3334" max="3334" width="16.7109375" style="62" customWidth="1"/>
    <col min="3335" max="3584" width="9.140625" style="62"/>
    <col min="3585" max="3585" width="30.7109375" style="62" customWidth="1"/>
    <col min="3586" max="3586" width="30.140625" style="62" customWidth="1"/>
    <col min="3587" max="3587" width="52.85546875" style="62" customWidth="1"/>
    <col min="3588" max="3588" width="13" style="62" customWidth="1"/>
    <col min="3589" max="3589" width="15.42578125" style="62" customWidth="1"/>
    <col min="3590" max="3590" width="16.7109375" style="62" customWidth="1"/>
    <col min="3591" max="3840" width="9.140625" style="62"/>
    <col min="3841" max="3841" width="30.7109375" style="62" customWidth="1"/>
    <col min="3842" max="3842" width="30.140625" style="62" customWidth="1"/>
    <col min="3843" max="3843" width="52.85546875" style="62" customWidth="1"/>
    <col min="3844" max="3844" width="13" style="62" customWidth="1"/>
    <col min="3845" max="3845" width="15.42578125" style="62" customWidth="1"/>
    <col min="3846" max="3846" width="16.7109375" style="62" customWidth="1"/>
    <col min="3847" max="4096" width="9.140625" style="62"/>
    <col min="4097" max="4097" width="30.7109375" style="62" customWidth="1"/>
    <col min="4098" max="4098" width="30.140625" style="62" customWidth="1"/>
    <col min="4099" max="4099" width="52.85546875" style="62" customWidth="1"/>
    <col min="4100" max="4100" width="13" style="62" customWidth="1"/>
    <col min="4101" max="4101" width="15.42578125" style="62" customWidth="1"/>
    <col min="4102" max="4102" width="16.7109375" style="62" customWidth="1"/>
    <col min="4103" max="4352" width="9.140625" style="62"/>
    <col min="4353" max="4353" width="30.7109375" style="62" customWidth="1"/>
    <col min="4354" max="4354" width="30.140625" style="62" customWidth="1"/>
    <col min="4355" max="4355" width="52.85546875" style="62" customWidth="1"/>
    <col min="4356" max="4356" width="13" style="62" customWidth="1"/>
    <col min="4357" max="4357" width="15.42578125" style="62" customWidth="1"/>
    <col min="4358" max="4358" width="16.7109375" style="62" customWidth="1"/>
    <col min="4359" max="4608" width="9.140625" style="62"/>
    <col min="4609" max="4609" width="30.7109375" style="62" customWidth="1"/>
    <col min="4610" max="4610" width="30.140625" style="62" customWidth="1"/>
    <col min="4611" max="4611" width="52.85546875" style="62" customWidth="1"/>
    <col min="4612" max="4612" width="13" style="62" customWidth="1"/>
    <col min="4613" max="4613" width="15.42578125" style="62" customWidth="1"/>
    <col min="4614" max="4614" width="16.7109375" style="62" customWidth="1"/>
    <col min="4615" max="4864" width="9.140625" style="62"/>
    <col min="4865" max="4865" width="30.7109375" style="62" customWidth="1"/>
    <col min="4866" max="4866" width="30.140625" style="62" customWidth="1"/>
    <col min="4867" max="4867" width="52.85546875" style="62" customWidth="1"/>
    <col min="4868" max="4868" width="13" style="62" customWidth="1"/>
    <col min="4869" max="4869" width="15.42578125" style="62" customWidth="1"/>
    <col min="4870" max="4870" width="16.7109375" style="62" customWidth="1"/>
    <col min="4871" max="5120" width="9.140625" style="62"/>
    <col min="5121" max="5121" width="30.7109375" style="62" customWidth="1"/>
    <col min="5122" max="5122" width="30.140625" style="62" customWidth="1"/>
    <col min="5123" max="5123" width="52.85546875" style="62" customWidth="1"/>
    <col min="5124" max="5124" width="13" style="62" customWidth="1"/>
    <col min="5125" max="5125" width="15.42578125" style="62" customWidth="1"/>
    <col min="5126" max="5126" width="16.7109375" style="62" customWidth="1"/>
    <col min="5127" max="5376" width="9.140625" style="62"/>
    <col min="5377" max="5377" width="30.7109375" style="62" customWidth="1"/>
    <col min="5378" max="5378" width="30.140625" style="62" customWidth="1"/>
    <col min="5379" max="5379" width="52.85546875" style="62" customWidth="1"/>
    <col min="5380" max="5380" width="13" style="62" customWidth="1"/>
    <col min="5381" max="5381" width="15.42578125" style="62" customWidth="1"/>
    <col min="5382" max="5382" width="16.7109375" style="62" customWidth="1"/>
    <col min="5383" max="5632" width="9.140625" style="62"/>
    <col min="5633" max="5633" width="30.7109375" style="62" customWidth="1"/>
    <col min="5634" max="5634" width="30.140625" style="62" customWidth="1"/>
    <col min="5635" max="5635" width="52.85546875" style="62" customWidth="1"/>
    <col min="5636" max="5636" width="13" style="62" customWidth="1"/>
    <col min="5637" max="5637" width="15.42578125" style="62" customWidth="1"/>
    <col min="5638" max="5638" width="16.7109375" style="62" customWidth="1"/>
    <col min="5639" max="5888" width="9.140625" style="62"/>
    <col min="5889" max="5889" width="30.7109375" style="62" customWidth="1"/>
    <col min="5890" max="5890" width="30.140625" style="62" customWidth="1"/>
    <col min="5891" max="5891" width="52.85546875" style="62" customWidth="1"/>
    <col min="5892" max="5892" width="13" style="62" customWidth="1"/>
    <col min="5893" max="5893" width="15.42578125" style="62" customWidth="1"/>
    <col min="5894" max="5894" width="16.7109375" style="62" customWidth="1"/>
    <col min="5895" max="6144" width="9.140625" style="62"/>
    <col min="6145" max="6145" width="30.7109375" style="62" customWidth="1"/>
    <col min="6146" max="6146" width="30.140625" style="62" customWidth="1"/>
    <col min="6147" max="6147" width="52.85546875" style="62" customWidth="1"/>
    <col min="6148" max="6148" width="13" style="62" customWidth="1"/>
    <col min="6149" max="6149" width="15.42578125" style="62" customWidth="1"/>
    <col min="6150" max="6150" width="16.7109375" style="62" customWidth="1"/>
    <col min="6151" max="6400" width="9.140625" style="62"/>
    <col min="6401" max="6401" width="30.7109375" style="62" customWidth="1"/>
    <col min="6402" max="6402" width="30.140625" style="62" customWidth="1"/>
    <col min="6403" max="6403" width="52.85546875" style="62" customWidth="1"/>
    <col min="6404" max="6404" width="13" style="62" customWidth="1"/>
    <col min="6405" max="6405" width="15.42578125" style="62" customWidth="1"/>
    <col min="6406" max="6406" width="16.7109375" style="62" customWidth="1"/>
    <col min="6407" max="6656" width="9.140625" style="62"/>
    <col min="6657" max="6657" width="30.7109375" style="62" customWidth="1"/>
    <col min="6658" max="6658" width="30.140625" style="62" customWidth="1"/>
    <col min="6659" max="6659" width="52.85546875" style="62" customWidth="1"/>
    <col min="6660" max="6660" width="13" style="62" customWidth="1"/>
    <col min="6661" max="6661" width="15.42578125" style="62" customWidth="1"/>
    <col min="6662" max="6662" width="16.7109375" style="62" customWidth="1"/>
    <col min="6663" max="6912" width="9.140625" style="62"/>
    <col min="6913" max="6913" width="30.7109375" style="62" customWidth="1"/>
    <col min="6914" max="6914" width="30.140625" style="62" customWidth="1"/>
    <col min="6915" max="6915" width="52.85546875" style="62" customWidth="1"/>
    <col min="6916" max="6916" width="13" style="62" customWidth="1"/>
    <col min="6917" max="6917" width="15.42578125" style="62" customWidth="1"/>
    <col min="6918" max="6918" width="16.7109375" style="62" customWidth="1"/>
    <col min="6919" max="7168" width="9.140625" style="62"/>
    <col min="7169" max="7169" width="30.7109375" style="62" customWidth="1"/>
    <col min="7170" max="7170" width="30.140625" style="62" customWidth="1"/>
    <col min="7171" max="7171" width="52.85546875" style="62" customWidth="1"/>
    <col min="7172" max="7172" width="13" style="62" customWidth="1"/>
    <col min="7173" max="7173" width="15.42578125" style="62" customWidth="1"/>
    <col min="7174" max="7174" width="16.7109375" style="62" customWidth="1"/>
    <col min="7175" max="7424" width="9.140625" style="62"/>
    <col min="7425" max="7425" width="30.7109375" style="62" customWidth="1"/>
    <col min="7426" max="7426" width="30.140625" style="62" customWidth="1"/>
    <col min="7427" max="7427" width="52.85546875" style="62" customWidth="1"/>
    <col min="7428" max="7428" width="13" style="62" customWidth="1"/>
    <col min="7429" max="7429" width="15.42578125" style="62" customWidth="1"/>
    <col min="7430" max="7430" width="16.7109375" style="62" customWidth="1"/>
    <col min="7431" max="7680" width="9.140625" style="62"/>
    <col min="7681" max="7681" width="30.7109375" style="62" customWidth="1"/>
    <col min="7682" max="7682" width="30.140625" style="62" customWidth="1"/>
    <col min="7683" max="7683" width="52.85546875" style="62" customWidth="1"/>
    <col min="7684" max="7684" width="13" style="62" customWidth="1"/>
    <col min="7685" max="7685" width="15.42578125" style="62" customWidth="1"/>
    <col min="7686" max="7686" width="16.7109375" style="62" customWidth="1"/>
    <col min="7687" max="7936" width="9.140625" style="62"/>
    <col min="7937" max="7937" width="30.7109375" style="62" customWidth="1"/>
    <col min="7938" max="7938" width="30.140625" style="62" customWidth="1"/>
    <col min="7939" max="7939" width="52.85546875" style="62" customWidth="1"/>
    <col min="7940" max="7940" width="13" style="62" customWidth="1"/>
    <col min="7941" max="7941" width="15.42578125" style="62" customWidth="1"/>
    <col min="7942" max="7942" width="16.7109375" style="62" customWidth="1"/>
    <col min="7943" max="8192" width="9.140625" style="62"/>
    <col min="8193" max="8193" width="30.7109375" style="62" customWidth="1"/>
    <col min="8194" max="8194" width="30.140625" style="62" customWidth="1"/>
    <col min="8195" max="8195" width="52.85546875" style="62" customWidth="1"/>
    <col min="8196" max="8196" width="13" style="62" customWidth="1"/>
    <col min="8197" max="8197" width="15.42578125" style="62" customWidth="1"/>
    <col min="8198" max="8198" width="16.7109375" style="62" customWidth="1"/>
    <col min="8199" max="8448" width="9.140625" style="62"/>
    <col min="8449" max="8449" width="30.7109375" style="62" customWidth="1"/>
    <col min="8450" max="8450" width="30.140625" style="62" customWidth="1"/>
    <col min="8451" max="8451" width="52.85546875" style="62" customWidth="1"/>
    <col min="8452" max="8452" width="13" style="62" customWidth="1"/>
    <col min="8453" max="8453" width="15.42578125" style="62" customWidth="1"/>
    <col min="8454" max="8454" width="16.7109375" style="62" customWidth="1"/>
    <col min="8455" max="8704" width="9.140625" style="62"/>
    <col min="8705" max="8705" width="30.7109375" style="62" customWidth="1"/>
    <col min="8706" max="8706" width="30.140625" style="62" customWidth="1"/>
    <col min="8707" max="8707" width="52.85546875" style="62" customWidth="1"/>
    <col min="8708" max="8708" width="13" style="62" customWidth="1"/>
    <col min="8709" max="8709" width="15.42578125" style="62" customWidth="1"/>
    <col min="8710" max="8710" width="16.7109375" style="62" customWidth="1"/>
    <col min="8711" max="8960" width="9.140625" style="62"/>
    <col min="8961" max="8961" width="30.7109375" style="62" customWidth="1"/>
    <col min="8962" max="8962" width="30.140625" style="62" customWidth="1"/>
    <col min="8963" max="8963" width="52.85546875" style="62" customWidth="1"/>
    <col min="8964" max="8964" width="13" style="62" customWidth="1"/>
    <col min="8965" max="8965" width="15.42578125" style="62" customWidth="1"/>
    <col min="8966" max="8966" width="16.7109375" style="62" customWidth="1"/>
    <col min="8967" max="9216" width="9.140625" style="62"/>
    <col min="9217" max="9217" width="30.7109375" style="62" customWidth="1"/>
    <col min="9218" max="9218" width="30.140625" style="62" customWidth="1"/>
    <col min="9219" max="9219" width="52.85546875" style="62" customWidth="1"/>
    <col min="9220" max="9220" width="13" style="62" customWidth="1"/>
    <col min="9221" max="9221" width="15.42578125" style="62" customWidth="1"/>
    <col min="9222" max="9222" width="16.7109375" style="62" customWidth="1"/>
    <col min="9223" max="9472" width="9.140625" style="62"/>
    <col min="9473" max="9473" width="30.7109375" style="62" customWidth="1"/>
    <col min="9474" max="9474" width="30.140625" style="62" customWidth="1"/>
    <col min="9475" max="9475" width="52.85546875" style="62" customWidth="1"/>
    <col min="9476" max="9476" width="13" style="62" customWidth="1"/>
    <col min="9477" max="9477" width="15.42578125" style="62" customWidth="1"/>
    <col min="9478" max="9478" width="16.7109375" style="62" customWidth="1"/>
    <col min="9479" max="9728" width="9.140625" style="62"/>
    <col min="9729" max="9729" width="30.7109375" style="62" customWidth="1"/>
    <col min="9730" max="9730" width="30.140625" style="62" customWidth="1"/>
    <col min="9731" max="9731" width="52.85546875" style="62" customWidth="1"/>
    <col min="9732" max="9732" width="13" style="62" customWidth="1"/>
    <col min="9733" max="9733" width="15.42578125" style="62" customWidth="1"/>
    <col min="9734" max="9734" width="16.7109375" style="62" customWidth="1"/>
    <col min="9735" max="9984" width="9.140625" style="62"/>
    <col min="9985" max="9985" width="30.7109375" style="62" customWidth="1"/>
    <col min="9986" max="9986" width="30.140625" style="62" customWidth="1"/>
    <col min="9987" max="9987" width="52.85546875" style="62" customWidth="1"/>
    <col min="9988" max="9988" width="13" style="62" customWidth="1"/>
    <col min="9989" max="9989" width="15.42578125" style="62" customWidth="1"/>
    <col min="9990" max="9990" width="16.7109375" style="62" customWidth="1"/>
    <col min="9991" max="10240" width="9.140625" style="62"/>
    <col min="10241" max="10241" width="30.7109375" style="62" customWidth="1"/>
    <col min="10242" max="10242" width="30.140625" style="62" customWidth="1"/>
    <col min="10243" max="10243" width="52.85546875" style="62" customWidth="1"/>
    <col min="10244" max="10244" width="13" style="62" customWidth="1"/>
    <col min="10245" max="10245" width="15.42578125" style="62" customWidth="1"/>
    <col min="10246" max="10246" width="16.7109375" style="62" customWidth="1"/>
    <col min="10247" max="10496" width="9.140625" style="62"/>
    <col min="10497" max="10497" width="30.7109375" style="62" customWidth="1"/>
    <col min="10498" max="10498" width="30.140625" style="62" customWidth="1"/>
    <col min="10499" max="10499" width="52.85546875" style="62" customWidth="1"/>
    <col min="10500" max="10500" width="13" style="62" customWidth="1"/>
    <col min="10501" max="10501" width="15.42578125" style="62" customWidth="1"/>
    <col min="10502" max="10502" width="16.7109375" style="62" customWidth="1"/>
    <col min="10503" max="10752" width="9.140625" style="62"/>
    <col min="10753" max="10753" width="30.7109375" style="62" customWidth="1"/>
    <col min="10754" max="10754" width="30.140625" style="62" customWidth="1"/>
    <col min="10755" max="10755" width="52.85546875" style="62" customWidth="1"/>
    <col min="10756" max="10756" width="13" style="62" customWidth="1"/>
    <col min="10757" max="10757" width="15.42578125" style="62" customWidth="1"/>
    <col min="10758" max="10758" width="16.7109375" style="62" customWidth="1"/>
    <col min="10759" max="11008" width="9.140625" style="62"/>
    <col min="11009" max="11009" width="30.7109375" style="62" customWidth="1"/>
    <col min="11010" max="11010" width="30.140625" style="62" customWidth="1"/>
    <col min="11011" max="11011" width="52.85546875" style="62" customWidth="1"/>
    <col min="11012" max="11012" width="13" style="62" customWidth="1"/>
    <col min="11013" max="11013" width="15.42578125" style="62" customWidth="1"/>
    <col min="11014" max="11014" width="16.7109375" style="62" customWidth="1"/>
    <col min="11015" max="11264" width="9.140625" style="62"/>
    <col min="11265" max="11265" width="30.7109375" style="62" customWidth="1"/>
    <col min="11266" max="11266" width="30.140625" style="62" customWidth="1"/>
    <col min="11267" max="11267" width="52.85546875" style="62" customWidth="1"/>
    <col min="11268" max="11268" width="13" style="62" customWidth="1"/>
    <col min="11269" max="11269" width="15.42578125" style="62" customWidth="1"/>
    <col min="11270" max="11270" width="16.7109375" style="62" customWidth="1"/>
    <col min="11271" max="11520" width="9.140625" style="62"/>
    <col min="11521" max="11521" width="30.7109375" style="62" customWidth="1"/>
    <col min="11522" max="11522" width="30.140625" style="62" customWidth="1"/>
    <col min="11523" max="11523" width="52.85546875" style="62" customWidth="1"/>
    <col min="11524" max="11524" width="13" style="62" customWidth="1"/>
    <col min="11525" max="11525" width="15.42578125" style="62" customWidth="1"/>
    <col min="11526" max="11526" width="16.7109375" style="62" customWidth="1"/>
    <col min="11527" max="11776" width="9.140625" style="62"/>
    <col min="11777" max="11777" width="30.7109375" style="62" customWidth="1"/>
    <col min="11778" max="11778" width="30.140625" style="62" customWidth="1"/>
    <col min="11779" max="11779" width="52.85546875" style="62" customWidth="1"/>
    <col min="11780" max="11780" width="13" style="62" customWidth="1"/>
    <col min="11781" max="11781" width="15.42578125" style="62" customWidth="1"/>
    <col min="11782" max="11782" width="16.7109375" style="62" customWidth="1"/>
    <col min="11783" max="12032" width="9.140625" style="62"/>
    <col min="12033" max="12033" width="30.7109375" style="62" customWidth="1"/>
    <col min="12034" max="12034" width="30.140625" style="62" customWidth="1"/>
    <col min="12035" max="12035" width="52.85546875" style="62" customWidth="1"/>
    <col min="12036" max="12036" width="13" style="62" customWidth="1"/>
    <col min="12037" max="12037" width="15.42578125" style="62" customWidth="1"/>
    <col min="12038" max="12038" width="16.7109375" style="62" customWidth="1"/>
    <col min="12039" max="12288" width="9.140625" style="62"/>
    <col min="12289" max="12289" width="30.7109375" style="62" customWidth="1"/>
    <col min="12290" max="12290" width="30.140625" style="62" customWidth="1"/>
    <col min="12291" max="12291" width="52.85546875" style="62" customWidth="1"/>
    <col min="12292" max="12292" width="13" style="62" customWidth="1"/>
    <col min="12293" max="12293" width="15.42578125" style="62" customWidth="1"/>
    <col min="12294" max="12294" width="16.7109375" style="62" customWidth="1"/>
    <col min="12295" max="12544" width="9.140625" style="62"/>
    <col min="12545" max="12545" width="30.7109375" style="62" customWidth="1"/>
    <col min="12546" max="12546" width="30.140625" style="62" customWidth="1"/>
    <col min="12547" max="12547" width="52.85546875" style="62" customWidth="1"/>
    <col min="12548" max="12548" width="13" style="62" customWidth="1"/>
    <col min="12549" max="12549" width="15.42578125" style="62" customWidth="1"/>
    <col min="12550" max="12550" width="16.7109375" style="62" customWidth="1"/>
    <col min="12551" max="12800" width="9.140625" style="62"/>
    <col min="12801" max="12801" width="30.7109375" style="62" customWidth="1"/>
    <col min="12802" max="12802" width="30.140625" style="62" customWidth="1"/>
    <col min="12803" max="12803" width="52.85546875" style="62" customWidth="1"/>
    <col min="12804" max="12804" width="13" style="62" customWidth="1"/>
    <col min="12805" max="12805" width="15.42578125" style="62" customWidth="1"/>
    <col min="12806" max="12806" width="16.7109375" style="62" customWidth="1"/>
    <col min="12807" max="13056" width="9.140625" style="62"/>
    <col min="13057" max="13057" width="30.7109375" style="62" customWidth="1"/>
    <col min="13058" max="13058" width="30.140625" style="62" customWidth="1"/>
    <col min="13059" max="13059" width="52.85546875" style="62" customWidth="1"/>
    <col min="13060" max="13060" width="13" style="62" customWidth="1"/>
    <col min="13061" max="13061" width="15.42578125" style="62" customWidth="1"/>
    <col min="13062" max="13062" width="16.7109375" style="62" customWidth="1"/>
    <col min="13063" max="13312" width="9.140625" style="62"/>
    <col min="13313" max="13313" width="30.7109375" style="62" customWidth="1"/>
    <col min="13314" max="13314" width="30.140625" style="62" customWidth="1"/>
    <col min="13315" max="13315" width="52.85546875" style="62" customWidth="1"/>
    <col min="13316" max="13316" width="13" style="62" customWidth="1"/>
    <col min="13317" max="13317" width="15.42578125" style="62" customWidth="1"/>
    <col min="13318" max="13318" width="16.7109375" style="62" customWidth="1"/>
    <col min="13319" max="13568" width="9.140625" style="62"/>
    <col min="13569" max="13569" width="30.7109375" style="62" customWidth="1"/>
    <col min="13570" max="13570" width="30.140625" style="62" customWidth="1"/>
    <col min="13571" max="13571" width="52.85546875" style="62" customWidth="1"/>
    <col min="13572" max="13572" width="13" style="62" customWidth="1"/>
    <col min="13573" max="13573" width="15.42578125" style="62" customWidth="1"/>
    <col min="13574" max="13574" width="16.7109375" style="62" customWidth="1"/>
    <col min="13575" max="13824" width="9.140625" style="62"/>
    <col min="13825" max="13825" width="30.7109375" style="62" customWidth="1"/>
    <col min="13826" max="13826" width="30.140625" style="62" customWidth="1"/>
    <col min="13827" max="13827" width="52.85546875" style="62" customWidth="1"/>
    <col min="13828" max="13828" width="13" style="62" customWidth="1"/>
    <col min="13829" max="13829" width="15.42578125" style="62" customWidth="1"/>
    <col min="13830" max="13830" width="16.7109375" style="62" customWidth="1"/>
    <col min="13831" max="14080" width="9.140625" style="62"/>
    <col min="14081" max="14081" width="30.7109375" style="62" customWidth="1"/>
    <col min="14082" max="14082" width="30.140625" style="62" customWidth="1"/>
    <col min="14083" max="14083" width="52.85546875" style="62" customWidth="1"/>
    <col min="14084" max="14084" width="13" style="62" customWidth="1"/>
    <col min="14085" max="14085" width="15.42578125" style="62" customWidth="1"/>
    <col min="14086" max="14086" width="16.7109375" style="62" customWidth="1"/>
    <col min="14087" max="14336" width="9.140625" style="62"/>
    <col min="14337" max="14337" width="30.7109375" style="62" customWidth="1"/>
    <col min="14338" max="14338" width="30.140625" style="62" customWidth="1"/>
    <col min="14339" max="14339" width="52.85546875" style="62" customWidth="1"/>
    <col min="14340" max="14340" width="13" style="62" customWidth="1"/>
    <col min="14341" max="14341" width="15.42578125" style="62" customWidth="1"/>
    <col min="14342" max="14342" width="16.7109375" style="62" customWidth="1"/>
    <col min="14343" max="14592" width="9.140625" style="62"/>
    <col min="14593" max="14593" width="30.7109375" style="62" customWidth="1"/>
    <col min="14594" max="14594" width="30.140625" style="62" customWidth="1"/>
    <col min="14595" max="14595" width="52.85546875" style="62" customWidth="1"/>
    <col min="14596" max="14596" width="13" style="62" customWidth="1"/>
    <col min="14597" max="14597" width="15.42578125" style="62" customWidth="1"/>
    <col min="14598" max="14598" width="16.7109375" style="62" customWidth="1"/>
    <col min="14599" max="14848" width="9.140625" style="62"/>
    <col min="14849" max="14849" width="30.7109375" style="62" customWidth="1"/>
    <col min="14850" max="14850" width="30.140625" style="62" customWidth="1"/>
    <col min="14851" max="14851" width="52.85546875" style="62" customWidth="1"/>
    <col min="14852" max="14852" width="13" style="62" customWidth="1"/>
    <col min="14853" max="14853" width="15.42578125" style="62" customWidth="1"/>
    <col min="14854" max="14854" width="16.7109375" style="62" customWidth="1"/>
    <col min="14855" max="15104" width="9.140625" style="62"/>
    <col min="15105" max="15105" width="30.7109375" style="62" customWidth="1"/>
    <col min="15106" max="15106" width="30.140625" style="62" customWidth="1"/>
    <col min="15107" max="15107" width="52.85546875" style="62" customWidth="1"/>
    <col min="15108" max="15108" width="13" style="62" customWidth="1"/>
    <col min="15109" max="15109" width="15.42578125" style="62" customWidth="1"/>
    <col min="15110" max="15110" width="16.7109375" style="62" customWidth="1"/>
    <col min="15111" max="15360" width="9.140625" style="62"/>
    <col min="15361" max="15361" width="30.7109375" style="62" customWidth="1"/>
    <col min="15362" max="15362" width="30.140625" style="62" customWidth="1"/>
    <col min="15363" max="15363" width="52.85546875" style="62" customWidth="1"/>
    <col min="15364" max="15364" width="13" style="62" customWidth="1"/>
    <col min="15365" max="15365" width="15.42578125" style="62" customWidth="1"/>
    <col min="15366" max="15366" width="16.7109375" style="62" customWidth="1"/>
    <col min="15367" max="15616" width="9.140625" style="62"/>
    <col min="15617" max="15617" width="30.7109375" style="62" customWidth="1"/>
    <col min="15618" max="15618" width="30.140625" style="62" customWidth="1"/>
    <col min="15619" max="15619" width="52.85546875" style="62" customWidth="1"/>
    <col min="15620" max="15620" width="13" style="62" customWidth="1"/>
    <col min="15621" max="15621" width="15.42578125" style="62" customWidth="1"/>
    <col min="15622" max="15622" width="16.7109375" style="62" customWidth="1"/>
    <col min="15623" max="15872" width="9.140625" style="62"/>
    <col min="15873" max="15873" width="30.7109375" style="62" customWidth="1"/>
    <col min="15874" max="15874" width="30.140625" style="62" customWidth="1"/>
    <col min="15875" max="15875" width="52.85546875" style="62" customWidth="1"/>
    <col min="15876" max="15876" width="13" style="62" customWidth="1"/>
    <col min="15877" max="15877" width="15.42578125" style="62" customWidth="1"/>
    <col min="15878" max="15878" width="16.7109375" style="62" customWidth="1"/>
    <col min="15879" max="16128" width="9.140625" style="62"/>
    <col min="16129" max="16129" width="30.7109375" style="62" customWidth="1"/>
    <col min="16130" max="16130" width="30.140625" style="62" customWidth="1"/>
    <col min="16131" max="16131" width="52.85546875" style="62" customWidth="1"/>
    <col min="16132" max="16132" width="13" style="62" customWidth="1"/>
    <col min="16133" max="16133" width="15.42578125" style="62" customWidth="1"/>
    <col min="16134" max="16134" width="16.7109375" style="62" customWidth="1"/>
    <col min="16135" max="16384" width="9.140625" style="62"/>
  </cols>
  <sheetData>
    <row r="1" spans="1:6" s="56" customFormat="1" ht="36" x14ac:dyDescent="0.2">
      <c r="A1" s="52" t="s">
        <v>249</v>
      </c>
      <c r="B1" s="52" t="s">
        <v>250</v>
      </c>
      <c r="C1" s="53" t="s">
        <v>251</v>
      </c>
      <c r="D1" s="53" t="s">
        <v>1</v>
      </c>
      <c r="E1" s="54" t="s">
        <v>2</v>
      </c>
      <c r="F1" s="55" t="s">
        <v>252</v>
      </c>
    </row>
    <row r="2" spans="1:6" ht="20.100000000000001" customHeight="1" x14ac:dyDescent="0.2">
      <c r="A2" s="57" t="s">
        <v>117</v>
      </c>
      <c r="B2" s="57" t="s">
        <v>253</v>
      </c>
      <c r="C2" s="58" t="s">
        <v>254</v>
      </c>
      <c r="D2" s="59" t="s">
        <v>255</v>
      </c>
      <c r="E2" s="60">
        <v>944</v>
      </c>
      <c r="F2" s="61" t="s">
        <v>256</v>
      </c>
    </row>
    <row r="3" spans="1:6" ht="24" x14ac:dyDescent="0.2">
      <c r="A3" s="57" t="s">
        <v>117</v>
      </c>
      <c r="B3" s="57" t="s">
        <v>253</v>
      </c>
      <c r="C3" s="58" t="s">
        <v>257</v>
      </c>
      <c r="D3" s="59" t="s">
        <v>255</v>
      </c>
      <c r="E3" s="60">
        <v>590</v>
      </c>
      <c r="F3" s="61" t="s">
        <v>256</v>
      </c>
    </row>
    <row r="4" spans="1:6" ht="36" x14ac:dyDescent="0.2">
      <c r="A4" s="63" t="s">
        <v>112</v>
      </c>
      <c r="B4" s="63" t="s">
        <v>258</v>
      </c>
      <c r="C4" s="63" t="s">
        <v>259</v>
      </c>
      <c r="D4" s="64" t="s">
        <v>255</v>
      </c>
      <c r="E4" s="65">
        <v>5000.5</v>
      </c>
      <c r="F4" s="66" t="s">
        <v>260</v>
      </c>
    </row>
    <row r="5" spans="1:6" ht="36" x14ac:dyDescent="0.2">
      <c r="A5" s="63" t="s">
        <v>112</v>
      </c>
      <c r="B5" s="63" t="s">
        <v>258</v>
      </c>
      <c r="C5" s="63" t="s">
        <v>261</v>
      </c>
      <c r="D5" s="64" t="s">
        <v>255</v>
      </c>
      <c r="E5" s="65">
        <v>10133.5</v>
      </c>
      <c r="F5" s="66" t="s">
        <v>260</v>
      </c>
    </row>
    <row r="6" spans="1:6" ht="36" x14ac:dyDescent="0.2">
      <c r="A6" s="63" t="s">
        <v>112</v>
      </c>
      <c r="B6" s="63" t="s">
        <v>258</v>
      </c>
      <c r="C6" s="63" t="s">
        <v>262</v>
      </c>
      <c r="D6" s="64" t="s">
        <v>255</v>
      </c>
      <c r="E6" s="65">
        <v>25488</v>
      </c>
      <c r="F6" s="66" t="s">
        <v>260</v>
      </c>
    </row>
    <row r="7" spans="1:6" ht="36" x14ac:dyDescent="0.2">
      <c r="A7" s="63" t="s">
        <v>112</v>
      </c>
      <c r="B7" s="63" t="s">
        <v>258</v>
      </c>
      <c r="C7" s="63" t="s">
        <v>263</v>
      </c>
      <c r="D7" s="64" t="s">
        <v>255</v>
      </c>
      <c r="E7" s="65">
        <v>61419</v>
      </c>
      <c r="F7" s="66" t="s">
        <v>260</v>
      </c>
    </row>
    <row r="8" spans="1:6" ht="21.95" customHeight="1" x14ac:dyDescent="0.2">
      <c r="A8" s="63" t="s">
        <v>112</v>
      </c>
      <c r="B8" s="63" t="s">
        <v>258</v>
      </c>
      <c r="C8" s="63" t="s">
        <v>264</v>
      </c>
      <c r="D8" s="64" t="s">
        <v>255</v>
      </c>
      <c r="E8" s="65">
        <v>33435.300000000003</v>
      </c>
      <c r="F8" s="66" t="s">
        <v>260</v>
      </c>
    </row>
    <row r="9" spans="1:6" ht="17.100000000000001" customHeight="1" x14ac:dyDescent="0.2">
      <c r="A9" s="63" t="s">
        <v>112</v>
      </c>
      <c r="B9" s="63" t="s">
        <v>258</v>
      </c>
      <c r="C9" s="63" t="s">
        <v>265</v>
      </c>
      <c r="D9" s="64" t="s">
        <v>255</v>
      </c>
      <c r="E9" s="65">
        <v>9410.5</v>
      </c>
      <c r="F9" s="66" t="s">
        <v>260</v>
      </c>
    </row>
    <row r="10" spans="1:6" ht="18.95" customHeight="1" x14ac:dyDescent="0.2">
      <c r="A10" s="63" t="s">
        <v>112</v>
      </c>
      <c r="B10" s="63" t="s">
        <v>258</v>
      </c>
      <c r="C10" s="63" t="s">
        <v>266</v>
      </c>
      <c r="D10" s="64" t="s">
        <v>255</v>
      </c>
      <c r="E10" s="65">
        <v>5929.5</v>
      </c>
      <c r="F10" s="66" t="s">
        <v>260</v>
      </c>
    </row>
    <row r="11" spans="1:6" ht="17.100000000000001" customHeight="1" x14ac:dyDescent="0.2">
      <c r="A11" s="63" t="s">
        <v>112</v>
      </c>
      <c r="B11" s="63" t="s">
        <v>258</v>
      </c>
      <c r="C11" s="63" t="s">
        <v>267</v>
      </c>
      <c r="D11" s="64" t="s">
        <v>255</v>
      </c>
      <c r="E11" s="65">
        <v>65844</v>
      </c>
      <c r="F11" s="66" t="s">
        <v>260</v>
      </c>
    </row>
    <row r="12" spans="1:6" ht="18" customHeight="1" x14ac:dyDescent="0.2">
      <c r="A12" s="63" t="s">
        <v>112</v>
      </c>
      <c r="B12" s="63" t="s">
        <v>258</v>
      </c>
      <c r="C12" s="63" t="s">
        <v>268</v>
      </c>
      <c r="D12" s="64" t="s">
        <v>255</v>
      </c>
      <c r="E12" s="65">
        <v>29393.8</v>
      </c>
      <c r="F12" s="66" t="s">
        <v>260</v>
      </c>
    </row>
    <row r="13" spans="1:6" ht="18" customHeight="1" x14ac:dyDescent="0.2">
      <c r="A13" s="63" t="s">
        <v>112</v>
      </c>
      <c r="B13" s="63" t="s">
        <v>258</v>
      </c>
      <c r="C13" s="63" t="s">
        <v>269</v>
      </c>
      <c r="D13" s="64" t="s">
        <v>255</v>
      </c>
      <c r="E13" s="65">
        <v>27193.1</v>
      </c>
      <c r="F13" s="66" t="s">
        <v>260</v>
      </c>
    </row>
    <row r="14" spans="1:6" ht="48" x14ac:dyDescent="0.2">
      <c r="A14" s="63" t="s">
        <v>112</v>
      </c>
      <c r="B14" s="63" t="s">
        <v>258</v>
      </c>
      <c r="C14" s="63" t="s">
        <v>270</v>
      </c>
      <c r="D14" s="64" t="s">
        <v>255</v>
      </c>
      <c r="E14" s="65">
        <v>50380.1</v>
      </c>
      <c r="F14" s="66" t="s">
        <v>260</v>
      </c>
    </row>
    <row r="15" spans="1:6" ht="48" x14ac:dyDescent="0.2">
      <c r="A15" s="63" t="s">
        <v>112</v>
      </c>
      <c r="B15" s="63" t="s">
        <v>258</v>
      </c>
      <c r="C15" s="63" t="s">
        <v>271</v>
      </c>
      <c r="D15" s="64" t="s">
        <v>255</v>
      </c>
      <c r="E15" s="65">
        <v>29323</v>
      </c>
      <c r="F15" s="66" t="s">
        <v>260</v>
      </c>
    </row>
    <row r="16" spans="1:6" ht="48" x14ac:dyDescent="0.2">
      <c r="A16" s="63" t="s">
        <v>112</v>
      </c>
      <c r="B16" s="63" t="s">
        <v>258</v>
      </c>
      <c r="C16" s="63" t="s">
        <v>272</v>
      </c>
      <c r="D16" s="64" t="s">
        <v>255</v>
      </c>
      <c r="E16" s="65">
        <v>32833.5</v>
      </c>
      <c r="F16" s="66" t="s">
        <v>260</v>
      </c>
    </row>
    <row r="17" spans="1:6" ht="48" x14ac:dyDescent="0.2">
      <c r="A17" s="63" t="s">
        <v>112</v>
      </c>
      <c r="B17" s="63" t="s">
        <v>258</v>
      </c>
      <c r="C17" s="63" t="s">
        <v>273</v>
      </c>
      <c r="D17" s="64" t="s">
        <v>255</v>
      </c>
      <c r="E17" s="65">
        <v>12537.5</v>
      </c>
      <c r="F17" s="66" t="s">
        <v>260</v>
      </c>
    </row>
    <row r="18" spans="1:6" ht="48" x14ac:dyDescent="0.2">
      <c r="A18" s="63" t="s">
        <v>112</v>
      </c>
      <c r="B18" s="63" t="s">
        <v>258</v>
      </c>
      <c r="C18" s="63" t="s">
        <v>274</v>
      </c>
      <c r="D18" s="64" t="s">
        <v>255</v>
      </c>
      <c r="E18" s="65">
        <v>12626</v>
      </c>
      <c r="F18" s="66" t="s">
        <v>260</v>
      </c>
    </row>
    <row r="19" spans="1:6" ht="48" x14ac:dyDescent="0.2">
      <c r="A19" s="63" t="s">
        <v>112</v>
      </c>
      <c r="B19" s="63" t="s">
        <v>258</v>
      </c>
      <c r="C19" s="63" t="s">
        <v>275</v>
      </c>
      <c r="D19" s="64" t="s">
        <v>255</v>
      </c>
      <c r="E19" s="65">
        <v>95892.7</v>
      </c>
      <c r="F19" s="66" t="s">
        <v>260</v>
      </c>
    </row>
    <row r="20" spans="1:6" ht="22.5" customHeight="1" x14ac:dyDescent="0.2">
      <c r="A20" s="63" t="s">
        <v>112</v>
      </c>
      <c r="B20" s="63" t="s">
        <v>258</v>
      </c>
      <c r="C20" s="63" t="s">
        <v>276</v>
      </c>
      <c r="D20" s="64" t="s">
        <v>255</v>
      </c>
      <c r="E20" s="65">
        <v>19706</v>
      </c>
      <c r="F20" s="66" t="s">
        <v>260</v>
      </c>
    </row>
    <row r="21" spans="1:6" ht="22.5" customHeight="1" x14ac:dyDescent="0.2">
      <c r="A21" s="63" t="s">
        <v>112</v>
      </c>
      <c r="B21" s="63" t="s">
        <v>258</v>
      </c>
      <c r="C21" s="63" t="s">
        <v>277</v>
      </c>
      <c r="D21" s="64" t="s">
        <v>255</v>
      </c>
      <c r="E21" s="65">
        <v>30975</v>
      </c>
      <c r="F21" s="66" t="s">
        <v>260</v>
      </c>
    </row>
    <row r="22" spans="1:6" ht="24" x14ac:dyDescent="0.2">
      <c r="A22" s="63" t="s">
        <v>112</v>
      </c>
      <c r="B22" s="63" t="s">
        <v>258</v>
      </c>
      <c r="C22" s="63" t="s">
        <v>278</v>
      </c>
      <c r="D22" s="64" t="s">
        <v>255</v>
      </c>
      <c r="E22" s="65">
        <v>15251.5</v>
      </c>
      <c r="F22" s="66" t="s">
        <v>260</v>
      </c>
    </row>
    <row r="23" spans="1:6" ht="24" x14ac:dyDescent="0.2">
      <c r="A23" s="63" t="s">
        <v>112</v>
      </c>
      <c r="B23" s="63" t="s">
        <v>258</v>
      </c>
      <c r="C23" s="63" t="s">
        <v>279</v>
      </c>
      <c r="D23" s="64" t="s">
        <v>255</v>
      </c>
      <c r="E23" s="65">
        <v>24225.4</v>
      </c>
      <c r="F23" s="66" t="s">
        <v>260</v>
      </c>
    </row>
    <row r="24" spans="1:6" ht="22.5" customHeight="1" x14ac:dyDescent="0.2">
      <c r="A24" s="67" t="s">
        <v>126</v>
      </c>
      <c r="B24" s="67" t="s">
        <v>280</v>
      </c>
      <c r="C24" s="68" t="s">
        <v>281</v>
      </c>
      <c r="D24" s="69" t="s">
        <v>282</v>
      </c>
      <c r="E24" s="70">
        <v>1003</v>
      </c>
      <c r="F24" s="71" t="s">
        <v>283</v>
      </c>
    </row>
    <row r="25" spans="1:6" x14ac:dyDescent="0.2">
      <c r="A25" s="67" t="s">
        <v>126</v>
      </c>
      <c r="B25" s="67" t="s">
        <v>280</v>
      </c>
      <c r="C25" s="68" t="s">
        <v>284</v>
      </c>
      <c r="D25" s="69" t="s">
        <v>282</v>
      </c>
      <c r="E25" s="70">
        <v>1003</v>
      </c>
      <c r="F25" s="71" t="s">
        <v>283</v>
      </c>
    </row>
    <row r="26" spans="1:6" ht="24" customHeight="1" x14ac:dyDescent="0.2">
      <c r="A26" s="67" t="s">
        <v>126</v>
      </c>
      <c r="B26" s="67" t="s">
        <v>280</v>
      </c>
      <c r="C26" s="68" t="s">
        <v>285</v>
      </c>
      <c r="D26" s="69" t="s">
        <v>282</v>
      </c>
      <c r="E26" s="70">
        <v>3009</v>
      </c>
      <c r="F26" s="71" t="s">
        <v>283</v>
      </c>
    </row>
    <row r="27" spans="1:6" x14ac:dyDescent="0.2">
      <c r="A27" s="67" t="s">
        <v>126</v>
      </c>
      <c r="B27" s="67" t="s">
        <v>280</v>
      </c>
      <c r="C27" s="68" t="s">
        <v>286</v>
      </c>
      <c r="D27" s="69" t="s">
        <v>282</v>
      </c>
      <c r="E27" s="70">
        <v>1882.1</v>
      </c>
      <c r="F27" s="71" t="s">
        <v>283</v>
      </c>
    </row>
    <row r="28" spans="1:6" x14ac:dyDescent="0.2">
      <c r="A28" s="67" t="s">
        <v>126</v>
      </c>
      <c r="B28" s="67" t="s">
        <v>280</v>
      </c>
      <c r="C28" s="68" t="s">
        <v>287</v>
      </c>
      <c r="D28" s="69" t="s">
        <v>255</v>
      </c>
      <c r="E28" s="70">
        <v>83.78</v>
      </c>
      <c r="F28" s="71" t="s">
        <v>283</v>
      </c>
    </row>
    <row r="29" spans="1:6" x14ac:dyDescent="0.2">
      <c r="A29" s="67" t="s">
        <v>126</v>
      </c>
      <c r="B29" s="67" t="s">
        <v>280</v>
      </c>
      <c r="C29" s="68" t="s">
        <v>288</v>
      </c>
      <c r="D29" s="69" t="s">
        <v>255</v>
      </c>
      <c r="E29" s="70">
        <v>192.34</v>
      </c>
      <c r="F29" s="71" t="s">
        <v>283</v>
      </c>
    </row>
    <row r="30" spans="1:6" x14ac:dyDescent="0.2">
      <c r="A30" s="67" t="s">
        <v>126</v>
      </c>
      <c r="B30" s="67" t="s">
        <v>280</v>
      </c>
      <c r="C30" s="68" t="s">
        <v>289</v>
      </c>
      <c r="D30" s="69" t="s">
        <v>255</v>
      </c>
      <c r="E30" s="70">
        <v>421.26</v>
      </c>
      <c r="F30" s="71" t="s">
        <v>283</v>
      </c>
    </row>
    <row r="31" spans="1:6" x14ac:dyDescent="0.2">
      <c r="A31" s="72" t="s">
        <v>290</v>
      </c>
      <c r="B31" s="72" t="s">
        <v>291</v>
      </c>
      <c r="C31" s="73" t="s">
        <v>292</v>
      </c>
      <c r="D31" s="74" t="s">
        <v>255</v>
      </c>
      <c r="E31" s="75">
        <v>6500</v>
      </c>
      <c r="F31" s="76" t="s">
        <v>293</v>
      </c>
    </row>
    <row r="32" spans="1:6" x14ac:dyDescent="0.2">
      <c r="A32" s="72" t="s">
        <v>290</v>
      </c>
      <c r="B32" s="72" t="s">
        <v>291</v>
      </c>
      <c r="C32" s="73" t="s">
        <v>294</v>
      </c>
      <c r="D32" s="74" t="s">
        <v>255</v>
      </c>
      <c r="E32" s="75">
        <v>7265.26</v>
      </c>
      <c r="F32" s="76" t="s">
        <v>293</v>
      </c>
    </row>
    <row r="33" spans="1:6" x14ac:dyDescent="0.2">
      <c r="A33" s="72" t="s">
        <v>290</v>
      </c>
      <c r="B33" s="72" t="s">
        <v>291</v>
      </c>
      <c r="C33" s="73" t="s">
        <v>295</v>
      </c>
      <c r="D33" s="74" t="s">
        <v>255</v>
      </c>
      <c r="E33" s="75">
        <v>4675.2539999999999</v>
      </c>
      <c r="F33" s="76" t="s">
        <v>293</v>
      </c>
    </row>
    <row r="34" spans="1:6" x14ac:dyDescent="0.2">
      <c r="A34" s="72" t="s">
        <v>290</v>
      </c>
      <c r="B34" s="72" t="s">
        <v>291</v>
      </c>
      <c r="C34" s="73" t="s">
        <v>296</v>
      </c>
      <c r="D34" s="74" t="s">
        <v>255</v>
      </c>
      <c r="E34" s="75">
        <v>16785.5</v>
      </c>
      <c r="F34" s="76" t="s">
        <v>293</v>
      </c>
    </row>
    <row r="35" spans="1:6" x14ac:dyDescent="0.2">
      <c r="A35" s="72" t="s">
        <v>290</v>
      </c>
      <c r="B35" s="72" t="s">
        <v>291</v>
      </c>
      <c r="C35" s="73" t="s">
        <v>297</v>
      </c>
      <c r="D35" s="74" t="s">
        <v>255</v>
      </c>
      <c r="E35" s="75">
        <v>15163</v>
      </c>
      <c r="F35" s="76" t="s">
        <v>293</v>
      </c>
    </row>
    <row r="36" spans="1:6" x14ac:dyDescent="0.2">
      <c r="A36" s="77" t="s">
        <v>169</v>
      </c>
      <c r="B36" s="77" t="s">
        <v>298</v>
      </c>
      <c r="C36" s="78" t="s">
        <v>299</v>
      </c>
      <c r="D36" s="79" t="s">
        <v>255</v>
      </c>
      <c r="E36" s="80">
        <v>2330.5</v>
      </c>
      <c r="F36" s="81" t="s">
        <v>300</v>
      </c>
    </row>
    <row r="37" spans="1:6" x14ac:dyDescent="0.2">
      <c r="A37" s="77" t="s">
        <v>169</v>
      </c>
      <c r="B37" s="77" t="s">
        <v>298</v>
      </c>
      <c r="C37" s="78" t="s">
        <v>301</v>
      </c>
      <c r="D37" s="79"/>
      <c r="E37" s="80">
        <v>1150</v>
      </c>
      <c r="F37" s="81" t="s">
        <v>300</v>
      </c>
    </row>
    <row r="38" spans="1:6" ht="24" x14ac:dyDescent="0.2">
      <c r="A38" s="77" t="s">
        <v>169</v>
      </c>
      <c r="B38" s="77" t="s">
        <v>298</v>
      </c>
      <c r="C38" s="78" t="s">
        <v>302</v>
      </c>
      <c r="D38" s="79" t="s">
        <v>255</v>
      </c>
      <c r="E38" s="80">
        <v>2330.5</v>
      </c>
      <c r="F38" s="81" t="s">
        <v>300</v>
      </c>
    </row>
    <row r="39" spans="1:6" ht="36" x14ac:dyDescent="0.2">
      <c r="A39" s="77" t="s">
        <v>169</v>
      </c>
      <c r="B39" s="77" t="s">
        <v>298</v>
      </c>
      <c r="C39" s="78" t="s">
        <v>303</v>
      </c>
      <c r="D39" s="79" t="s">
        <v>255</v>
      </c>
      <c r="E39" s="80">
        <v>3009</v>
      </c>
      <c r="F39" s="81" t="s">
        <v>300</v>
      </c>
    </row>
    <row r="40" spans="1:6" ht="36" x14ac:dyDescent="0.2">
      <c r="A40" s="77" t="s">
        <v>169</v>
      </c>
      <c r="B40" s="77" t="s">
        <v>298</v>
      </c>
      <c r="C40" s="78" t="s">
        <v>304</v>
      </c>
      <c r="D40" s="79" t="s">
        <v>255</v>
      </c>
      <c r="E40" s="80">
        <v>1150.5</v>
      </c>
      <c r="F40" s="81" t="s">
        <v>300</v>
      </c>
    </row>
    <row r="41" spans="1:6" ht="36" x14ac:dyDescent="0.2">
      <c r="A41" s="77" t="s">
        <v>169</v>
      </c>
      <c r="B41" s="77" t="s">
        <v>298</v>
      </c>
      <c r="C41" s="78" t="s">
        <v>305</v>
      </c>
      <c r="D41" s="79" t="s">
        <v>255</v>
      </c>
      <c r="E41" s="80">
        <v>1150.5</v>
      </c>
      <c r="F41" s="81" t="s">
        <v>300</v>
      </c>
    </row>
    <row r="42" spans="1:6" ht="24" x14ac:dyDescent="0.2">
      <c r="A42" s="77" t="s">
        <v>169</v>
      </c>
      <c r="B42" s="77" t="s">
        <v>298</v>
      </c>
      <c r="C42" s="78" t="s">
        <v>306</v>
      </c>
      <c r="D42" s="79" t="s">
        <v>255</v>
      </c>
      <c r="E42" s="80">
        <v>1947</v>
      </c>
      <c r="F42" s="81" t="s">
        <v>300</v>
      </c>
    </row>
    <row r="43" spans="1:6" ht="22.5" customHeight="1" x14ac:dyDescent="0.2">
      <c r="A43" s="77" t="s">
        <v>169</v>
      </c>
      <c r="B43" s="77" t="s">
        <v>298</v>
      </c>
      <c r="C43" s="78" t="s">
        <v>307</v>
      </c>
      <c r="D43" s="79" t="s">
        <v>255</v>
      </c>
      <c r="E43" s="80">
        <v>2212.5</v>
      </c>
      <c r="F43" s="81" t="s">
        <v>300</v>
      </c>
    </row>
    <row r="44" spans="1:6" ht="18.95" customHeight="1" x14ac:dyDescent="0.2">
      <c r="A44" s="82" t="s">
        <v>308</v>
      </c>
      <c r="B44" s="82" t="s">
        <v>309</v>
      </c>
      <c r="C44" s="83" t="s">
        <v>310</v>
      </c>
      <c r="D44" s="84" t="s">
        <v>255</v>
      </c>
      <c r="E44" s="85">
        <v>11210</v>
      </c>
      <c r="F44" s="86" t="s">
        <v>311</v>
      </c>
    </row>
    <row r="45" spans="1:6" ht="17.100000000000001" customHeight="1" x14ac:dyDescent="0.2">
      <c r="A45" s="82" t="s">
        <v>308</v>
      </c>
      <c r="B45" s="82" t="s">
        <v>309</v>
      </c>
      <c r="C45" s="83" t="s">
        <v>312</v>
      </c>
      <c r="D45" s="84" t="s">
        <v>255</v>
      </c>
      <c r="E45" s="85">
        <v>15692.82</v>
      </c>
      <c r="F45" s="86" t="s">
        <v>311</v>
      </c>
    </row>
    <row r="46" spans="1:6" x14ac:dyDescent="0.2">
      <c r="A46" s="82" t="s">
        <v>308</v>
      </c>
      <c r="B46" s="82" t="s">
        <v>309</v>
      </c>
      <c r="C46" s="83" t="s">
        <v>313</v>
      </c>
      <c r="D46" s="84" t="s">
        <v>255</v>
      </c>
      <c r="E46" s="85">
        <v>342200</v>
      </c>
      <c r="F46" s="86" t="s">
        <v>311</v>
      </c>
    </row>
    <row r="47" spans="1:6" ht="21" customHeight="1" x14ac:dyDescent="0.2">
      <c r="A47" s="82" t="s">
        <v>308</v>
      </c>
      <c r="B47" s="82" t="s">
        <v>309</v>
      </c>
      <c r="C47" s="83" t="s">
        <v>314</v>
      </c>
      <c r="D47" s="84" t="s">
        <v>255</v>
      </c>
      <c r="E47" s="85">
        <v>6254</v>
      </c>
      <c r="F47" s="86" t="s">
        <v>311</v>
      </c>
    </row>
    <row r="48" spans="1:6" ht="14.1" customHeight="1" x14ac:dyDescent="0.2">
      <c r="A48" s="82" t="s">
        <v>308</v>
      </c>
      <c r="B48" s="82" t="s">
        <v>309</v>
      </c>
      <c r="C48" s="83" t="s">
        <v>315</v>
      </c>
      <c r="D48" s="84" t="s">
        <v>255</v>
      </c>
      <c r="E48" s="85">
        <v>531000</v>
      </c>
      <c r="F48" s="86" t="s">
        <v>311</v>
      </c>
    </row>
    <row r="49" spans="1:6" ht="24" x14ac:dyDescent="0.2">
      <c r="A49" s="82" t="s">
        <v>308</v>
      </c>
      <c r="B49" s="82" t="s">
        <v>309</v>
      </c>
      <c r="C49" s="83" t="s">
        <v>316</v>
      </c>
      <c r="D49" s="84" t="s">
        <v>255</v>
      </c>
      <c r="E49" s="85">
        <v>49794.525000000001</v>
      </c>
      <c r="F49" s="86" t="s">
        <v>311</v>
      </c>
    </row>
    <row r="50" spans="1:6" x14ac:dyDescent="0.2">
      <c r="A50" s="82" t="s">
        <v>308</v>
      </c>
      <c r="B50" s="82" t="s">
        <v>309</v>
      </c>
      <c r="C50" s="83" t="s">
        <v>317</v>
      </c>
      <c r="D50" s="84" t="s">
        <v>255</v>
      </c>
      <c r="E50" s="85">
        <v>275000</v>
      </c>
      <c r="F50" s="86" t="s">
        <v>311</v>
      </c>
    </row>
    <row r="51" spans="1:6" ht="24" x14ac:dyDescent="0.2">
      <c r="A51" s="82" t="s">
        <v>308</v>
      </c>
      <c r="B51" s="82" t="s">
        <v>309</v>
      </c>
      <c r="C51" s="83" t="s">
        <v>318</v>
      </c>
      <c r="D51" s="84" t="s">
        <v>255</v>
      </c>
      <c r="E51" s="85">
        <v>8407.5</v>
      </c>
      <c r="F51" s="86" t="s">
        <v>311</v>
      </c>
    </row>
    <row r="52" spans="1:6" ht="15.95" customHeight="1" x14ac:dyDescent="0.2">
      <c r="A52" s="82" t="s">
        <v>308</v>
      </c>
      <c r="B52" s="82" t="s">
        <v>309</v>
      </c>
      <c r="C52" s="83" t="s">
        <v>319</v>
      </c>
      <c r="D52" s="84" t="s">
        <v>255</v>
      </c>
      <c r="E52" s="85">
        <v>96885.151100000003</v>
      </c>
      <c r="F52" s="86" t="s">
        <v>311</v>
      </c>
    </row>
    <row r="53" spans="1:6" ht="15" customHeight="1" x14ac:dyDescent="0.2">
      <c r="A53" s="82" t="s">
        <v>308</v>
      </c>
      <c r="B53" s="82" t="s">
        <v>309</v>
      </c>
      <c r="C53" s="83" t="s">
        <v>320</v>
      </c>
      <c r="D53" s="84" t="s">
        <v>255</v>
      </c>
      <c r="E53" s="85">
        <v>250160</v>
      </c>
      <c r="F53" s="86" t="s">
        <v>311</v>
      </c>
    </row>
    <row r="54" spans="1:6" ht="24" x14ac:dyDescent="0.2">
      <c r="A54" s="82" t="s">
        <v>308</v>
      </c>
      <c r="B54" s="82" t="s">
        <v>309</v>
      </c>
      <c r="C54" s="83" t="s">
        <v>321</v>
      </c>
      <c r="D54" s="84" t="s">
        <v>255</v>
      </c>
      <c r="E54" s="85">
        <v>2950</v>
      </c>
      <c r="F54" s="86" t="s">
        <v>311</v>
      </c>
    </row>
    <row r="55" spans="1:6" ht="14.1" customHeight="1" x14ac:dyDescent="0.2">
      <c r="A55" s="82" t="s">
        <v>308</v>
      </c>
      <c r="B55" s="82" t="s">
        <v>309</v>
      </c>
      <c r="C55" s="83" t="s">
        <v>322</v>
      </c>
      <c r="D55" s="84" t="s">
        <v>255</v>
      </c>
      <c r="E55" s="85">
        <v>226560</v>
      </c>
      <c r="F55" s="86" t="s">
        <v>311</v>
      </c>
    </row>
    <row r="56" spans="1:6" ht="30.75" customHeight="1" x14ac:dyDescent="0.2">
      <c r="A56" s="82" t="s">
        <v>308</v>
      </c>
      <c r="B56" s="82" t="s">
        <v>309</v>
      </c>
      <c r="C56" s="83" t="s">
        <v>323</v>
      </c>
      <c r="D56" s="84" t="s">
        <v>255</v>
      </c>
      <c r="E56" s="85">
        <v>501500</v>
      </c>
      <c r="F56" s="86" t="s">
        <v>311</v>
      </c>
    </row>
    <row r="57" spans="1:6" ht="15" customHeight="1" x14ac:dyDescent="0.2">
      <c r="A57" s="82" t="s">
        <v>308</v>
      </c>
      <c r="B57" s="82" t="s">
        <v>309</v>
      </c>
      <c r="C57" s="83" t="s">
        <v>324</v>
      </c>
      <c r="D57" s="84" t="s">
        <v>255</v>
      </c>
      <c r="E57" s="85">
        <v>41300</v>
      </c>
      <c r="F57" s="86" t="s">
        <v>311</v>
      </c>
    </row>
    <row r="58" spans="1:6" ht="24" customHeight="1" x14ac:dyDescent="0.2">
      <c r="A58" s="82" t="s">
        <v>308</v>
      </c>
      <c r="B58" s="82" t="s">
        <v>309</v>
      </c>
      <c r="C58" s="83" t="s">
        <v>325</v>
      </c>
      <c r="D58" s="84" t="s">
        <v>255</v>
      </c>
      <c r="E58" s="85">
        <v>49560</v>
      </c>
      <c r="F58" s="86" t="s">
        <v>311</v>
      </c>
    </row>
    <row r="59" spans="1:6" ht="14.1" customHeight="1" x14ac:dyDescent="0.2">
      <c r="A59" s="82" t="s">
        <v>308</v>
      </c>
      <c r="B59" s="82" t="s">
        <v>309</v>
      </c>
      <c r="C59" s="83" t="s">
        <v>326</v>
      </c>
      <c r="D59" s="84" t="s">
        <v>255</v>
      </c>
      <c r="E59" s="85">
        <v>188800</v>
      </c>
      <c r="F59" s="86" t="s">
        <v>311</v>
      </c>
    </row>
    <row r="60" spans="1:6" ht="15" customHeight="1" x14ac:dyDescent="0.2">
      <c r="A60" s="82" t="s">
        <v>308</v>
      </c>
      <c r="B60" s="82" t="s">
        <v>309</v>
      </c>
      <c r="C60" s="83" t="s">
        <v>327</v>
      </c>
      <c r="D60" s="84" t="s">
        <v>255</v>
      </c>
      <c r="E60" s="85">
        <v>27140</v>
      </c>
      <c r="F60" s="86" t="s">
        <v>311</v>
      </c>
    </row>
    <row r="61" spans="1:6" ht="15.95" customHeight="1" x14ac:dyDescent="0.2">
      <c r="A61" s="82" t="s">
        <v>308</v>
      </c>
      <c r="B61" s="82" t="s">
        <v>309</v>
      </c>
      <c r="C61" s="83" t="s">
        <v>328</v>
      </c>
      <c r="D61" s="84" t="s">
        <v>255</v>
      </c>
      <c r="E61" s="85">
        <v>49219.1806</v>
      </c>
      <c r="F61" s="86" t="s">
        <v>311</v>
      </c>
    </row>
    <row r="62" spans="1:6" ht="18.95" customHeight="1" x14ac:dyDescent="0.2">
      <c r="A62" s="82" t="s">
        <v>308</v>
      </c>
      <c r="B62" s="82" t="s">
        <v>309</v>
      </c>
      <c r="C62" s="83" t="s">
        <v>329</v>
      </c>
      <c r="D62" s="84" t="s">
        <v>255</v>
      </c>
      <c r="E62" s="85">
        <v>26137.0707</v>
      </c>
      <c r="F62" s="86" t="s">
        <v>311</v>
      </c>
    </row>
    <row r="63" spans="1:6" ht="20.100000000000001" customHeight="1" x14ac:dyDescent="0.2">
      <c r="A63" s="82" t="s">
        <v>308</v>
      </c>
      <c r="B63" s="82" t="s">
        <v>309</v>
      </c>
      <c r="C63" s="83" t="s">
        <v>330</v>
      </c>
      <c r="D63" s="84" t="s">
        <v>255</v>
      </c>
      <c r="E63" s="85">
        <v>105563.74400000001</v>
      </c>
      <c r="F63" s="86" t="s">
        <v>311</v>
      </c>
    </row>
    <row r="64" spans="1:6" ht="18.95" customHeight="1" x14ac:dyDescent="0.2">
      <c r="A64" s="82" t="s">
        <v>308</v>
      </c>
      <c r="B64" s="82" t="s">
        <v>309</v>
      </c>
      <c r="C64" s="83" t="s">
        <v>331</v>
      </c>
      <c r="D64" s="84" t="s">
        <v>255</v>
      </c>
      <c r="E64" s="85">
        <v>6490</v>
      </c>
      <c r="F64" s="86" t="s">
        <v>311</v>
      </c>
    </row>
    <row r="65" spans="1:6" ht="15" customHeight="1" x14ac:dyDescent="0.2">
      <c r="A65" s="82" t="s">
        <v>308</v>
      </c>
      <c r="B65" s="82" t="s">
        <v>309</v>
      </c>
      <c r="C65" s="83" t="s">
        <v>332</v>
      </c>
      <c r="D65" s="84" t="s">
        <v>255</v>
      </c>
      <c r="E65" s="85">
        <v>30335.3338</v>
      </c>
      <c r="F65" s="86" t="s">
        <v>311</v>
      </c>
    </row>
    <row r="66" spans="1:6" ht="24" x14ac:dyDescent="0.2">
      <c r="A66" s="82" t="s">
        <v>308</v>
      </c>
      <c r="B66" s="82" t="s">
        <v>309</v>
      </c>
      <c r="C66" s="83" t="s">
        <v>333</v>
      </c>
      <c r="D66" s="84" t="s">
        <v>255</v>
      </c>
      <c r="E66" s="85">
        <v>72981.654699999999</v>
      </c>
      <c r="F66" s="86" t="s">
        <v>311</v>
      </c>
    </row>
    <row r="67" spans="1:6" x14ac:dyDescent="0.2">
      <c r="A67" s="82" t="s">
        <v>308</v>
      </c>
      <c r="B67" s="82" t="s">
        <v>309</v>
      </c>
      <c r="C67" s="83" t="s">
        <v>334</v>
      </c>
      <c r="D67" s="84" t="s">
        <v>255</v>
      </c>
      <c r="E67" s="85">
        <v>172048.60250000001</v>
      </c>
      <c r="F67" s="86" t="s">
        <v>311</v>
      </c>
    </row>
    <row r="68" spans="1:6" x14ac:dyDescent="0.2">
      <c r="A68" s="82" t="s">
        <v>308</v>
      </c>
      <c r="B68" s="82" t="s">
        <v>309</v>
      </c>
      <c r="C68" s="83" t="s">
        <v>335</v>
      </c>
      <c r="D68" s="84" t="s">
        <v>255</v>
      </c>
      <c r="E68" s="85">
        <v>104465.4</v>
      </c>
      <c r="F68" s="86" t="s">
        <v>311</v>
      </c>
    </row>
    <row r="69" spans="1:6" x14ac:dyDescent="0.2">
      <c r="A69" s="82" t="s">
        <v>308</v>
      </c>
      <c r="B69" s="82" t="s">
        <v>309</v>
      </c>
      <c r="C69" s="83" t="s">
        <v>336</v>
      </c>
      <c r="D69" s="84" t="s">
        <v>255</v>
      </c>
      <c r="E69" s="85">
        <v>8314.2916999999998</v>
      </c>
      <c r="F69" s="86" t="s">
        <v>311</v>
      </c>
    </row>
    <row r="70" spans="1:6" x14ac:dyDescent="0.2">
      <c r="A70" s="82" t="s">
        <v>308</v>
      </c>
      <c r="B70" s="82" t="s">
        <v>309</v>
      </c>
      <c r="C70" s="83" t="s">
        <v>337</v>
      </c>
      <c r="D70" s="84" t="s">
        <v>255</v>
      </c>
      <c r="E70" s="85">
        <v>198806.39999999999</v>
      </c>
      <c r="F70" s="86" t="s">
        <v>311</v>
      </c>
    </row>
    <row r="71" spans="1:6" x14ac:dyDescent="0.2">
      <c r="A71" s="82" t="s">
        <v>308</v>
      </c>
      <c r="B71" s="82" t="s">
        <v>309</v>
      </c>
      <c r="C71" s="83" t="s">
        <v>338</v>
      </c>
      <c r="D71" s="84" t="s">
        <v>255</v>
      </c>
      <c r="E71" s="85">
        <v>11313.84</v>
      </c>
      <c r="F71" s="86" t="s">
        <v>311</v>
      </c>
    </row>
    <row r="72" spans="1:6" x14ac:dyDescent="0.2">
      <c r="A72" s="82" t="s">
        <v>308</v>
      </c>
      <c r="B72" s="82" t="s">
        <v>309</v>
      </c>
      <c r="C72" s="83" t="s">
        <v>339</v>
      </c>
      <c r="D72" s="84" t="s">
        <v>255</v>
      </c>
      <c r="E72" s="85">
        <v>469017.40850000002</v>
      </c>
      <c r="F72" s="86" t="s">
        <v>311</v>
      </c>
    </row>
    <row r="73" spans="1:6" ht="24" x14ac:dyDescent="0.2">
      <c r="A73" s="82" t="s">
        <v>308</v>
      </c>
      <c r="B73" s="82" t="s">
        <v>309</v>
      </c>
      <c r="C73" s="83" t="s">
        <v>340</v>
      </c>
      <c r="D73" s="84" t="s">
        <v>255</v>
      </c>
      <c r="E73" s="85">
        <v>4501.7</v>
      </c>
      <c r="F73" s="86" t="s">
        <v>311</v>
      </c>
    </row>
    <row r="74" spans="1:6" x14ac:dyDescent="0.2">
      <c r="A74" s="82" t="s">
        <v>308</v>
      </c>
      <c r="B74" s="82" t="s">
        <v>309</v>
      </c>
      <c r="C74" s="83" t="s">
        <v>341</v>
      </c>
      <c r="D74" s="84" t="s">
        <v>255</v>
      </c>
      <c r="E74" s="85">
        <v>161582.93400000001</v>
      </c>
      <c r="F74" s="86" t="s">
        <v>311</v>
      </c>
    </row>
    <row r="75" spans="1:6" ht="24" x14ac:dyDescent="0.2">
      <c r="A75" s="82" t="s">
        <v>308</v>
      </c>
      <c r="B75" s="82" t="s">
        <v>309</v>
      </c>
      <c r="C75" s="83" t="s">
        <v>342</v>
      </c>
      <c r="D75" s="84" t="s">
        <v>255</v>
      </c>
      <c r="E75" s="85">
        <v>344224.6911</v>
      </c>
      <c r="F75" s="86" t="s">
        <v>311</v>
      </c>
    </row>
    <row r="76" spans="1:6" x14ac:dyDescent="0.2">
      <c r="A76" s="82" t="s">
        <v>308</v>
      </c>
      <c r="B76" s="82" t="s">
        <v>309</v>
      </c>
      <c r="C76" s="83" t="s">
        <v>343</v>
      </c>
      <c r="D76" s="84" t="s">
        <v>255</v>
      </c>
      <c r="E76" s="85">
        <v>24151.661800000002</v>
      </c>
      <c r="F76" s="86" t="s">
        <v>311</v>
      </c>
    </row>
    <row r="77" spans="1:6" x14ac:dyDescent="0.2">
      <c r="A77" s="82" t="s">
        <v>308</v>
      </c>
      <c r="B77" s="82" t="s">
        <v>309</v>
      </c>
      <c r="C77" s="83" t="s">
        <v>344</v>
      </c>
      <c r="D77" s="84" t="s">
        <v>255</v>
      </c>
      <c r="E77" s="85">
        <v>12836.04</v>
      </c>
      <c r="F77" s="86" t="s">
        <v>311</v>
      </c>
    </row>
    <row r="78" spans="1:6" ht="24" x14ac:dyDescent="0.2">
      <c r="A78" s="82" t="s">
        <v>308</v>
      </c>
      <c r="B78" s="82" t="s">
        <v>309</v>
      </c>
      <c r="C78" s="83" t="s">
        <v>345</v>
      </c>
      <c r="D78" s="84" t="s">
        <v>255</v>
      </c>
      <c r="E78" s="85">
        <v>45994.842499999999</v>
      </c>
      <c r="F78" s="86" t="s">
        <v>311</v>
      </c>
    </row>
    <row r="79" spans="1:6" x14ac:dyDescent="0.2">
      <c r="A79" s="82" t="s">
        <v>308</v>
      </c>
      <c r="B79" s="82" t="s">
        <v>309</v>
      </c>
      <c r="C79" s="83" t="s">
        <v>346</v>
      </c>
      <c r="D79" s="84" t="s">
        <v>255</v>
      </c>
      <c r="E79" s="85">
        <v>111029.4216</v>
      </c>
      <c r="F79" s="86" t="s">
        <v>311</v>
      </c>
    </row>
    <row r="80" spans="1:6" x14ac:dyDescent="0.2">
      <c r="A80" s="82" t="s">
        <v>308</v>
      </c>
      <c r="B80" s="82" t="s">
        <v>309</v>
      </c>
      <c r="C80" s="83" t="s">
        <v>347</v>
      </c>
      <c r="D80" s="84" t="s">
        <v>255</v>
      </c>
      <c r="E80" s="85">
        <v>1770</v>
      </c>
      <c r="F80" s="86" t="s">
        <v>311</v>
      </c>
    </row>
    <row r="81" spans="1:6" ht="24" x14ac:dyDescent="0.2">
      <c r="A81" s="82" t="s">
        <v>308</v>
      </c>
      <c r="B81" s="82" t="s">
        <v>309</v>
      </c>
      <c r="C81" s="83" t="s">
        <v>348</v>
      </c>
      <c r="D81" s="84" t="s">
        <v>255</v>
      </c>
      <c r="E81" s="85">
        <v>4524.9931999999999</v>
      </c>
      <c r="F81" s="86" t="s">
        <v>311</v>
      </c>
    </row>
    <row r="82" spans="1:6" ht="18.75" customHeight="1" x14ac:dyDescent="0.2">
      <c r="A82" s="82" t="s">
        <v>308</v>
      </c>
      <c r="B82" s="82" t="s">
        <v>309</v>
      </c>
      <c r="C82" s="83" t="s">
        <v>349</v>
      </c>
      <c r="D82" s="84" t="s">
        <v>255</v>
      </c>
      <c r="E82" s="85">
        <v>3299.87</v>
      </c>
      <c r="F82" s="86" t="s">
        <v>311</v>
      </c>
    </row>
    <row r="83" spans="1:6" ht="20.25" customHeight="1" x14ac:dyDescent="0.2">
      <c r="A83" s="82" t="s">
        <v>308</v>
      </c>
      <c r="B83" s="82" t="s">
        <v>309</v>
      </c>
      <c r="C83" s="83" t="s">
        <v>350</v>
      </c>
      <c r="D83" s="84" t="s">
        <v>255</v>
      </c>
      <c r="E83" s="85">
        <v>4242.6899999999996</v>
      </c>
      <c r="F83" s="86" t="s">
        <v>311</v>
      </c>
    </row>
    <row r="84" spans="1:6" ht="21.95" customHeight="1" x14ac:dyDescent="0.2">
      <c r="A84" s="82" t="s">
        <v>308</v>
      </c>
      <c r="B84" s="82" t="s">
        <v>309</v>
      </c>
      <c r="C84" s="83" t="s">
        <v>351</v>
      </c>
      <c r="D84" s="84" t="s">
        <v>255</v>
      </c>
      <c r="E84" s="85">
        <v>11859.991</v>
      </c>
      <c r="F84" s="86" t="s">
        <v>311</v>
      </c>
    </row>
    <row r="85" spans="1:6" ht="18" customHeight="1" x14ac:dyDescent="0.2">
      <c r="A85" s="82" t="s">
        <v>308</v>
      </c>
      <c r="B85" s="82" t="s">
        <v>309</v>
      </c>
      <c r="C85" s="83" t="s">
        <v>352</v>
      </c>
      <c r="D85" s="84" t="s">
        <v>255</v>
      </c>
      <c r="E85" s="85">
        <v>1479.9914000000001</v>
      </c>
      <c r="F85" s="86" t="s">
        <v>311</v>
      </c>
    </row>
    <row r="86" spans="1:6" ht="24" x14ac:dyDescent="0.2">
      <c r="A86" s="82" t="s">
        <v>308</v>
      </c>
      <c r="B86" s="82" t="s">
        <v>309</v>
      </c>
      <c r="C86" s="83" t="s">
        <v>353</v>
      </c>
      <c r="D86" s="84" t="s">
        <v>255</v>
      </c>
      <c r="E86" s="85">
        <v>1999.9938</v>
      </c>
      <c r="F86" s="86" t="s">
        <v>311</v>
      </c>
    </row>
    <row r="87" spans="1:6" ht="24" x14ac:dyDescent="0.2">
      <c r="A87" s="82" t="s">
        <v>308</v>
      </c>
      <c r="B87" s="82" t="s">
        <v>309</v>
      </c>
      <c r="C87" s="83" t="s">
        <v>354</v>
      </c>
      <c r="D87" s="84" t="s">
        <v>255</v>
      </c>
      <c r="E87" s="85">
        <v>6938.4</v>
      </c>
      <c r="F87" s="86" t="s">
        <v>311</v>
      </c>
    </row>
    <row r="88" spans="1:6" x14ac:dyDescent="0.2">
      <c r="A88" s="82" t="s">
        <v>308</v>
      </c>
      <c r="B88" s="82" t="s">
        <v>309</v>
      </c>
      <c r="C88" s="83" t="s">
        <v>355</v>
      </c>
      <c r="D88" s="84" t="s">
        <v>255</v>
      </c>
      <c r="E88" s="85">
        <v>938.18259999999998</v>
      </c>
      <c r="F88" s="86" t="s">
        <v>311</v>
      </c>
    </row>
    <row r="89" spans="1:6" x14ac:dyDescent="0.2">
      <c r="A89" s="82" t="s">
        <v>308</v>
      </c>
      <c r="B89" s="82" t="s">
        <v>309</v>
      </c>
      <c r="C89" s="83" t="s">
        <v>356</v>
      </c>
      <c r="D89" s="84" t="s">
        <v>255</v>
      </c>
      <c r="E89" s="85">
        <v>3519.94</v>
      </c>
      <c r="F89" s="86" t="s">
        <v>311</v>
      </c>
    </row>
    <row r="90" spans="1:6" ht="20.100000000000001" customHeight="1" x14ac:dyDescent="0.2">
      <c r="A90" s="82" t="s">
        <v>308</v>
      </c>
      <c r="B90" s="82" t="s">
        <v>309</v>
      </c>
      <c r="C90" s="83" t="s">
        <v>357</v>
      </c>
      <c r="D90" s="84" t="s">
        <v>255</v>
      </c>
      <c r="E90" s="85">
        <v>9</v>
      </c>
      <c r="F90" s="86" t="s">
        <v>311</v>
      </c>
    </row>
    <row r="91" spans="1:6" ht="20.100000000000001" customHeight="1" x14ac:dyDescent="0.2">
      <c r="A91" s="82" t="s">
        <v>308</v>
      </c>
      <c r="B91" s="82" t="s">
        <v>309</v>
      </c>
      <c r="C91" s="83" t="s">
        <v>358</v>
      </c>
      <c r="D91" s="84" t="s">
        <v>255</v>
      </c>
      <c r="E91" s="85">
        <v>63229.120000000003</v>
      </c>
      <c r="F91" s="86" t="s">
        <v>311</v>
      </c>
    </row>
    <row r="92" spans="1:6" ht="24.75" customHeight="1" x14ac:dyDescent="0.2">
      <c r="A92" s="82" t="s">
        <v>308</v>
      </c>
      <c r="B92" s="82" t="s">
        <v>309</v>
      </c>
      <c r="C92" s="83" t="s">
        <v>359</v>
      </c>
      <c r="D92" s="84" t="s">
        <v>255</v>
      </c>
      <c r="E92" s="85">
        <v>475540</v>
      </c>
      <c r="F92" s="86" t="s">
        <v>311</v>
      </c>
    </row>
    <row r="93" spans="1:6" x14ac:dyDescent="0.2">
      <c r="A93" s="82" t="s">
        <v>308</v>
      </c>
      <c r="B93" s="82" t="s">
        <v>309</v>
      </c>
      <c r="C93" s="83" t="s">
        <v>360</v>
      </c>
      <c r="D93" s="84" t="s">
        <v>255</v>
      </c>
      <c r="E93" s="85">
        <v>490481.16</v>
      </c>
      <c r="F93" s="86" t="s">
        <v>311</v>
      </c>
    </row>
    <row r="94" spans="1:6" ht="24" x14ac:dyDescent="0.2">
      <c r="A94" s="82" t="s">
        <v>308</v>
      </c>
      <c r="B94" s="82" t="s">
        <v>309</v>
      </c>
      <c r="C94" s="83" t="s">
        <v>361</v>
      </c>
      <c r="D94" s="84" t="s">
        <v>255</v>
      </c>
      <c r="E94" s="85">
        <v>74340</v>
      </c>
      <c r="F94" s="86" t="s">
        <v>311</v>
      </c>
    </row>
    <row r="95" spans="1:6" ht="15" customHeight="1" x14ac:dyDescent="0.2">
      <c r="A95" s="82" t="s">
        <v>308</v>
      </c>
      <c r="B95" s="82" t="s">
        <v>309</v>
      </c>
      <c r="C95" s="83" t="s">
        <v>362</v>
      </c>
      <c r="D95" s="84" t="s">
        <v>255</v>
      </c>
      <c r="E95" s="85">
        <v>40101.792600000001</v>
      </c>
      <c r="F95" s="86" t="s">
        <v>311</v>
      </c>
    </row>
    <row r="96" spans="1:6" ht="14.1" customHeight="1" x14ac:dyDescent="0.2">
      <c r="A96" s="82" t="s">
        <v>308</v>
      </c>
      <c r="B96" s="82" t="s">
        <v>309</v>
      </c>
      <c r="C96" s="83" t="s">
        <v>363</v>
      </c>
      <c r="D96" s="84" t="s">
        <v>255</v>
      </c>
      <c r="E96" s="85">
        <v>386697.033</v>
      </c>
      <c r="F96" s="86" t="s">
        <v>311</v>
      </c>
    </row>
    <row r="97" spans="1:6" x14ac:dyDescent="0.2">
      <c r="A97" s="82" t="s">
        <v>308</v>
      </c>
      <c r="B97" s="82" t="s">
        <v>309</v>
      </c>
      <c r="C97" s="83" t="s">
        <v>364</v>
      </c>
      <c r="D97" s="84" t="s">
        <v>255</v>
      </c>
      <c r="E97" s="85">
        <v>142177.25599999999</v>
      </c>
      <c r="F97" s="86" t="s">
        <v>311</v>
      </c>
    </row>
    <row r="98" spans="1:6" x14ac:dyDescent="0.2">
      <c r="A98" s="82" t="s">
        <v>308</v>
      </c>
      <c r="B98" s="82" t="s">
        <v>309</v>
      </c>
      <c r="C98" s="83" t="s">
        <v>365</v>
      </c>
      <c r="D98" s="84" t="s">
        <v>255</v>
      </c>
      <c r="E98" s="85">
        <v>26868.6</v>
      </c>
      <c r="F98" s="86" t="s">
        <v>311</v>
      </c>
    </row>
    <row r="99" spans="1:6" ht="24" x14ac:dyDescent="0.2">
      <c r="A99" s="82" t="s">
        <v>308</v>
      </c>
      <c r="B99" s="82" t="s">
        <v>309</v>
      </c>
      <c r="C99" s="83" t="s">
        <v>366</v>
      </c>
      <c r="D99" s="84" t="s">
        <v>255</v>
      </c>
      <c r="E99" s="85">
        <v>1897493.1</v>
      </c>
      <c r="F99" s="86" t="s">
        <v>311</v>
      </c>
    </row>
    <row r="100" spans="1:6" x14ac:dyDescent="0.2">
      <c r="A100" s="82" t="s">
        <v>308</v>
      </c>
      <c r="B100" s="82" t="s">
        <v>309</v>
      </c>
      <c r="C100" s="83" t="s">
        <v>367</v>
      </c>
      <c r="D100" s="84" t="s">
        <v>255</v>
      </c>
      <c r="E100" s="85">
        <v>232041.1</v>
      </c>
      <c r="F100" s="86" t="s">
        <v>311</v>
      </c>
    </row>
    <row r="101" spans="1:6" ht="24" x14ac:dyDescent="0.2">
      <c r="A101" s="82" t="s">
        <v>308</v>
      </c>
      <c r="B101" s="82" t="s">
        <v>309</v>
      </c>
      <c r="C101" s="83" t="s">
        <v>368</v>
      </c>
      <c r="D101" s="84" t="s">
        <v>255</v>
      </c>
      <c r="E101" s="85">
        <v>34703.800000000003</v>
      </c>
      <c r="F101" s="86" t="s">
        <v>311</v>
      </c>
    </row>
    <row r="102" spans="1:6" ht="24" x14ac:dyDescent="0.2">
      <c r="A102" s="82" t="s">
        <v>308</v>
      </c>
      <c r="B102" s="82" t="s">
        <v>309</v>
      </c>
      <c r="C102" s="83" t="s">
        <v>369</v>
      </c>
      <c r="D102" s="84" t="s">
        <v>255</v>
      </c>
      <c r="E102" s="85">
        <v>8903.1</v>
      </c>
      <c r="F102" s="86" t="s">
        <v>311</v>
      </c>
    </row>
    <row r="103" spans="1:6" ht="15.95" customHeight="1" x14ac:dyDescent="0.2">
      <c r="A103" s="82" t="s">
        <v>308</v>
      </c>
      <c r="B103" s="82" t="s">
        <v>309</v>
      </c>
      <c r="C103" s="83" t="s">
        <v>370</v>
      </c>
      <c r="D103" s="84" t="s">
        <v>255</v>
      </c>
      <c r="E103" s="85">
        <v>130316.25</v>
      </c>
      <c r="F103" s="83" t="s">
        <v>311</v>
      </c>
    </row>
    <row r="104" spans="1:6" x14ac:dyDescent="0.2">
      <c r="A104" s="82" t="s">
        <v>308</v>
      </c>
      <c r="B104" s="82" t="s">
        <v>309</v>
      </c>
      <c r="C104" s="83" t="s">
        <v>371</v>
      </c>
      <c r="D104" s="84" t="s">
        <v>255</v>
      </c>
      <c r="E104" s="85">
        <v>22139.75</v>
      </c>
      <c r="F104" s="86" t="s">
        <v>311</v>
      </c>
    </row>
    <row r="105" spans="1:6" ht="24" x14ac:dyDescent="0.2">
      <c r="A105" s="82" t="s">
        <v>308</v>
      </c>
      <c r="B105" s="82" t="s">
        <v>309</v>
      </c>
      <c r="C105" s="83" t="s">
        <v>372</v>
      </c>
      <c r="D105" s="84" t="s">
        <v>255</v>
      </c>
      <c r="E105" s="85">
        <v>62932.232000000004</v>
      </c>
      <c r="F105" s="86" t="s">
        <v>311</v>
      </c>
    </row>
    <row r="106" spans="1:6" ht="24" x14ac:dyDescent="0.2">
      <c r="A106" s="82" t="s">
        <v>308</v>
      </c>
      <c r="B106" s="82" t="s">
        <v>309</v>
      </c>
      <c r="C106" s="83" t="s">
        <v>373</v>
      </c>
      <c r="D106" s="84" t="s">
        <v>255</v>
      </c>
      <c r="E106" s="85">
        <v>62932.232199999999</v>
      </c>
      <c r="F106" s="86" t="s">
        <v>311</v>
      </c>
    </row>
    <row r="107" spans="1:6" ht="24" x14ac:dyDescent="0.2">
      <c r="A107" s="82" t="s">
        <v>308</v>
      </c>
      <c r="B107" s="82" t="s">
        <v>309</v>
      </c>
      <c r="C107" s="83" t="s">
        <v>374</v>
      </c>
      <c r="D107" s="84" t="s">
        <v>255</v>
      </c>
      <c r="E107" s="85">
        <v>57230</v>
      </c>
      <c r="F107" s="86" t="s">
        <v>311</v>
      </c>
    </row>
    <row r="108" spans="1:6" x14ac:dyDescent="0.2">
      <c r="A108" s="82" t="s">
        <v>308</v>
      </c>
      <c r="B108" s="82" t="s">
        <v>309</v>
      </c>
      <c r="C108" s="83" t="s">
        <v>375</v>
      </c>
      <c r="D108" s="84" t="s">
        <v>255</v>
      </c>
      <c r="E108" s="85">
        <v>2549.9917</v>
      </c>
      <c r="F108" s="86" t="s">
        <v>311</v>
      </c>
    </row>
    <row r="109" spans="1:6" x14ac:dyDescent="0.2">
      <c r="A109" s="82" t="s">
        <v>308</v>
      </c>
      <c r="B109" s="82" t="s">
        <v>309</v>
      </c>
      <c r="C109" s="83" t="s">
        <v>376</v>
      </c>
      <c r="D109" s="84" t="s">
        <v>255</v>
      </c>
      <c r="E109" s="85">
        <v>13999.992</v>
      </c>
      <c r="F109" s="86" t="s">
        <v>311</v>
      </c>
    </row>
    <row r="110" spans="1:6" x14ac:dyDescent="0.2">
      <c r="A110" s="82" t="s">
        <v>308</v>
      </c>
      <c r="B110" s="82" t="s">
        <v>309</v>
      </c>
      <c r="C110" s="83" t="s">
        <v>377</v>
      </c>
      <c r="D110" s="84" t="s">
        <v>255</v>
      </c>
      <c r="E110" s="85">
        <v>19383.86</v>
      </c>
      <c r="F110" s="86" t="s">
        <v>311</v>
      </c>
    </row>
    <row r="111" spans="1:6" x14ac:dyDescent="0.2">
      <c r="A111" s="82" t="s">
        <v>308</v>
      </c>
      <c r="B111" s="82" t="s">
        <v>309</v>
      </c>
      <c r="C111" s="83" t="s">
        <v>378</v>
      </c>
      <c r="D111" s="84" t="s">
        <v>255</v>
      </c>
      <c r="E111" s="85">
        <v>250971.84</v>
      </c>
      <c r="F111" s="86" t="s">
        <v>311</v>
      </c>
    </row>
    <row r="112" spans="1:6" x14ac:dyDescent="0.2">
      <c r="A112" s="82" t="s">
        <v>308</v>
      </c>
      <c r="B112" s="82" t="s">
        <v>309</v>
      </c>
      <c r="C112" s="83" t="s">
        <v>379</v>
      </c>
      <c r="D112" s="84" t="s">
        <v>255</v>
      </c>
      <c r="E112" s="85">
        <v>257712</v>
      </c>
      <c r="F112" s="86" t="s">
        <v>311</v>
      </c>
    </row>
    <row r="113" spans="1:6" x14ac:dyDescent="0.2">
      <c r="A113" s="82" t="s">
        <v>308</v>
      </c>
      <c r="B113" s="82" t="s">
        <v>309</v>
      </c>
      <c r="C113" s="83" t="s">
        <v>380</v>
      </c>
      <c r="D113" s="84" t="s">
        <v>255</v>
      </c>
      <c r="E113" s="85">
        <v>3613.16</v>
      </c>
      <c r="F113" s="86" t="s">
        <v>311</v>
      </c>
    </row>
    <row r="114" spans="1:6" x14ac:dyDescent="0.2">
      <c r="A114" s="82" t="s">
        <v>308</v>
      </c>
      <c r="B114" s="82" t="s">
        <v>309</v>
      </c>
      <c r="C114" s="83" t="s">
        <v>381</v>
      </c>
      <c r="D114" s="84" t="s">
        <v>255</v>
      </c>
      <c r="E114" s="85">
        <v>34202.300000000003</v>
      </c>
      <c r="F114" s="86" t="s">
        <v>311</v>
      </c>
    </row>
    <row r="115" spans="1:6" x14ac:dyDescent="0.2">
      <c r="A115" s="82" t="s">
        <v>308</v>
      </c>
      <c r="B115" s="82" t="s">
        <v>309</v>
      </c>
      <c r="C115" s="83" t="s">
        <v>382</v>
      </c>
      <c r="D115" s="84" t="s">
        <v>255</v>
      </c>
      <c r="E115" s="85">
        <v>30336.03</v>
      </c>
      <c r="F115" s="86" t="s">
        <v>311</v>
      </c>
    </row>
    <row r="116" spans="1:6" x14ac:dyDescent="0.2">
      <c r="A116" s="82" t="s">
        <v>308</v>
      </c>
      <c r="B116" s="82" t="s">
        <v>309</v>
      </c>
      <c r="C116" s="83" t="s">
        <v>383</v>
      </c>
      <c r="D116" s="84" t="s">
        <v>255</v>
      </c>
      <c r="E116" s="85">
        <v>1250.8</v>
      </c>
      <c r="F116" s="86" t="s">
        <v>311</v>
      </c>
    </row>
    <row r="117" spans="1:6" x14ac:dyDescent="0.2">
      <c r="A117" s="82" t="s">
        <v>308</v>
      </c>
      <c r="B117" s="82" t="s">
        <v>309</v>
      </c>
      <c r="C117" s="83" t="s">
        <v>384</v>
      </c>
      <c r="D117" s="84" t="s">
        <v>255</v>
      </c>
      <c r="E117" s="85">
        <v>1250.8</v>
      </c>
      <c r="F117" s="86" t="s">
        <v>311</v>
      </c>
    </row>
    <row r="118" spans="1:6" x14ac:dyDescent="0.2">
      <c r="A118" s="82" t="s">
        <v>308</v>
      </c>
      <c r="B118" s="82" t="s">
        <v>309</v>
      </c>
      <c r="C118" s="83" t="s">
        <v>385</v>
      </c>
      <c r="D118" s="84" t="s">
        <v>255</v>
      </c>
      <c r="E118" s="85">
        <v>1250.8</v>
      </c>
      <c r="F118" s="86" t="s">
        <v>311</v>
      </c>
    </row>
    <row r="119" spans="1:6" x14ac:dyDescent="0.2">
      <c r="A119" s="82" t="s">
        <v>308</v>
      </c>
      <c r="B119" s="82" t="s">
        <v>309</v>
      </c>
      <c r="C119" s="83" t="s">
        <v>386</v>
      </c>
      <c r="D119" s="84" t="s">
        <v>255</v>
      </c>
      <c r="E119" s="85">
        <v>21240</v>
      </c>
      <c r="F119" s="86" t="s">
        <v>311</v>
      </c>
    </row>
    <row r="120" spans="1:6" x14ac:dyDescent="0.2">
      <c r="A120" s="82" t="s">
        <v>308</v>
      </c>
      <c r="B120" s="82" t="s">
        <v>309</v>
      </c>
      <c r="C120" s="83" t="s">
        <v>387</v>
      </c>
      <c r="D120" s="84" t="s">
        <v>255</v>
      </c>
      <c r="E120" s="85">
        <v>43960.9</v>
      </c>
      <c r="F120" s="86" t="s">
        <v>311</v>
      </c>
    </row>
    <row r="121" spans="1:6" x14ac:dyDescent="0.2">
      <c r="A121" s="82" t="s">
        <v>308</v>
      </c>
      <c r="B121" s="82" t="s">
        <v>309</v>
      </c>
      <c r="C121" s="83" t="s">
        <v>388</v>
      </c>
      <c r="D121" s="84" t="s">
        <v>255</v>
      </c>
      <c r="E121" s="85">
        <v>13749.996999999999</v>
      </c>
      <c r="F121" s="86" t="s">
        <v>311</v>
      </c>
    </row>
    <row r="122" spans="1:6" x14ac:dyDescent="0.2">
      <c r="A122" s="82" t="s">
        <v>308</v>
      </c>
      <c r="B122" s="82" t="s">
        <v>309</v>
      </c>
      <c r="C122" s="83" t="s">
        <v>389</v>
      </c>
      <c r="D122" s="84" t="s">
        <v>255</v>
      </c>
      <c r="E122" s="85">
        <v>13570</v>
      </c>
      <c r="F122" s="86" t="s">
        <v>311</v>
      </c>
    </row>
    <row r="123" spans="1:6" x14ac:dyDescent="0.2">
      <c r="A123" s="82" t="s">
        <v>308</v>
      </c>
      <c r="B123" s="82" t="s">
        <v>309</v>
      </c>
      <c r="C123" s="83" t="s">
        <v>390</v>
      </c>
      <c r="D123" s="84" t="s">
        <v>255</v>
      </c>
      <c r="E123" s="85">
        <v>4284.71</v>
      </c>
      <c r="F123" s="86" t="s">
        <v>311</v>
      </c>
    </row>
    <row r="124" spans="1:6" x14ac:dyDescent="0.2">
      <c r="A124" s="82" t="s">
        <v>308</v>
      </c>
      <c r="B124" s="82" t="s">
        <v>309</v>
      </c>
      <c r="C124" s="83" t="s">
        <v>391</v>
      </c>
      <c r="D124" s="84" t="s">
        <v>255</v>
      </c>
      <c r="E124" s="85">
        <v>5726.64</v>
      </c>
      <c r="F124" s="86" t="s">
        <v>311</v>
      </c>
    </row>
    <row r="125" spans="1:6" x14ac:dyDescent="0.2">
      <c r="A125" s="82" t="s">
        <v>308</v>
      </c>
      <c r="B125" s="82" t="s">
        <v>309</v>
      </c>
      <c r="C125" s="83" t="s">
        <v>392</v>
      </c>
      <c r="D125" s="84" t="s">
        <v>255</v>
      </c>
      <c r="E125" s="85">
        <v>20650</v>
      </c>
      <c r="F125" s="86" t="s">
        <v>311</v>
      </c>
    </row>
    <row r="126" spans="1:6" ht="12.95" customHeight="1" x14ac:dyDescent="0.2">
      <c r="A126" s="82" t="s">
        <v>308</v>
      </c>
      <c r="B126" s="82" t="s">
        <v>309</v>
      </c>
      <c r="C126" s="83" t="s">
        <v>393</v>
      </c>
      <c r="D126" s="84" t="s">
        <v>255</v>
      </c>
      <c r="E126" s="85">
        <v>575000.01</v>
      </c>
      <c r="F126" s="86" t="s">
        <v>311</v>
      </c>
    </row>
    <row r="127" spans="1:6" ht="24" x14ac:dyDescent="0.2">
      <c r="A127" s="82" t="s">
        <v>308</v>
      </c>
      <c r="B127" s="82" t="s">
        <v>309</v>
      </c>
      <c r="C127" s="83" t="s">
        <v>394</v>
      </c>
      <c r="D127" s="84" t="s">
        <v>255</v>
      </c>
      <c r="E127" s="85">
        <v>2542900</v>
      </c>
      <c r="F127" s="86" t="s">
        <v>311</v>
      </c>
    </row>
    <row r="128" spans="1:6" x14ac:dyDescent="0.2">
      <c r="A128" s="82" t="s">
        <v>308</v>
      </c>
      <c r="B128" s="82" t="s">
        <v>309</v>
      </c>
      <c r="C128" s="83" t="s">
        <v>395</v>
      </c>
      <c r="D128" s="84" t="s">
        <v>255</v>
      </c>
      <c r="E128" s="85">
        <v>172556.12</v>
      </c>
      <c r="F128" s="86" t="s">
        <v>311</v>
      </c>
    </row>
    <row r="129" spans="1:6" ht="24" x14ac:dyDescent="0.2">
      <c r="A129" s="82" t="s">
        <v>308</v>
      </c>
      <c r="B129" s="82" t="s">
        <v>309</v>
      </c>
      <c r="C129" s="83" t="s">
        <v>396</v>
      </c>
      <c r="D129" s="84" t="s">
        <v>255</v>
      </c>
      <c r="E129" s="85">
        <v>44250</v>
      </c>
      <c r="F129" s="86" t="s">
        <v>311</v>
      </c>
    </row>
    <row r="130" spans="1:6" x14ac:dyDescent="0.2">
      <c r="A130" s="82" t="s">
        <v>308</v>
      </c>
      <c r="B130" s="82" t="s">
        <v>309</v>
      </c>
      <c r="C130" s="83" t="s">
        <v>397</v>
      </c>
      <c r="D130" s="84" t="s">
        <v>255</v>
      </c>
      <c r="E130" s="85">
        <v>719492.56279999996</v>
      </c>
      <c r="F130" s="86" t="s">
        <v>311</v>
      </c>
    </row>
    <row r="131" spans="1:6" x14ac:dyDescent="0.2">
      <c r="A131" s="82" t="s">
        <v>308</v>
      </c>
      <c r="B131" s="82" t="s">
        <v>309</v>
      </c>
      <c r="C131" s="83" t="s">
        <v>398</v>
      </c>
      <c r="D131" s="84" t="s">
        <v>255</v>
      </c>
      <c r="E131" s="85">
        <v>816192.43</v>
      </c>
      <c r="F131" s="86" t="s">
        <v>311</v>
      </c>
    </row>
    <row r="132" spans="1:6" x14ac:dyDescent="0.2">
      <c r="A132" s="87" t="s">
        <v>399</v>
      </c>
      <c r="B132" s="87" t="s">
        <v>400</v>
      </c>
      <c r="C132" s="88" t="s">
        <v>401</v>
      </c>
      <c r="D132" s="89" t="s">
        <v>255</v>
      </c>
      <c r="E132" s="90">
        <v>36954.32</v>
      </c>
      <c r="F132" s="91" t="s">
        <v>402</v>
      </c>
    </row>
    <row r="133" spans="1:6" ht="14.1" customHeight="1" x14ac:dyDescent="0.2">
      <c r="A133" s="87" t="s">
        <v>399</v>
      </c>
      <c r="B133" s="87" t="s">
        <v>400</v>
      </c>
      <c r="C133" s="88" t="s">
        <v>403</v>
      </c>
      <c r="D133" s="89" t="s">
        <v>255</v>
      </c>
      <c r="E133" s="90">
        <v>3776</v>
      </c>
      <c r="F133" s="91" t="s">
        <v>402</v>
      </c>
    </row>
    <row r="134" spans="1:6" ht="15.95" customHeight="1" x14ac:dyDescent="0.2">
      <c r="A134" s="87" t="s">
        <v>399</v>
      </c>
      <c r="B134" s="87" t="s">
        <v>400</v>
      </c>
      <c r="C134" s="88" t="s">
        <v>404</v>
      </c>
      <c r="D134" s="89" t="s">
        <v>255</v>
      </c>
      <c r="E134" s="90">
        <v>12390</v>
      </c>
      <c r="F134" s="91" t="s">
        <v>402</v>
      </c>
    </row>
    <row r="135" spans="1:6" ht="15" customHeight="1" x14ac:dyDescent="0.2">
      <c r="A135" s="87" t="s">
        <v>399</v>
      </c>
      <c r="B135" s="87" t="s">
        <v>400</v>
      </c>
      <c r="C135" s="88" t="s">
        <v>405</v>
      </c>
      <c r="D135" s="89" t="s">
        <v>255</v>
      </c>
      <c r="E135" s="90">
        <v>6293.7049999999999</v>
      </c>
      <c r="F135" s="91" t="s">
        <v>402</v>
      </c>
    </row>
    <row r="136" spans="1:6" ht="14.1" customHeight="1" x14ac:dyDescent="0.2">
      <c r="A136" s="87" t="s">
        <v>399</v>
      </c>
      <c r="B136" s="87" t="s">
        <v>400</v>
      </c>
      <c r="C136" s="88" t="s">
        <v>406</v>
      </c>
      <c r="D136" s="89" t="s">
        <v>255</v>
      </c>
      <c r="E136" s="90">
        <v>27200</v>
      </c>
      <c r="F136" s="91" t="s">
        <v>402</v>
      </c>
    </row>
    <row r="137" spans="1:6" ht="24" x14ac:dyDescent="0.2">
      <c r="A137" s="92" t="s">
        <v>241</v>
      </c>
      <c r="B137" s="92" t="s">
        <v>407</v>
      </c>
      <c r="C137" s="93" t="s">
        <v>408</v>
      </c>
      <c r="D137" s="94" t="s">
        <v>255</v>
      </c>
      <c r="E137" s="95">
        <v>109504</v>
      </c>
      <c r="F137" s="96" t="s">
        <v>409</v>
      </c>
    </row>
    <row r="138" spans="1:6" ht="24" x14ac:dyDescent="0.2">
      <c r="A138" s="92" t="s">
        <v>241</v>
      </c>
      <c r="B138" s="92" t="s">
        <v>407</v>
      </c>
      <c r="C138" s="93" t="s">
        <v>410</v>
      </c>
      <c r="D138" s="94" t="s">
        <v>255</v>
      </c>
      <c r="E138" s="95">
        <v>5723</v>
      </c>
      <c r="F138" s="96" t="s">
        <v>409</v>
      </c>
    </row>
    <row r="139" spans="1:6" ht="24" x14ac:dyDescent="0.2">
      <c r="A139" s="57" t="s">
        <v>411</v>
      </c>
      <c r="B139" s="57" t="s">
        <v>412</v>
      </c>
      <c r="C139" s="58" t="s">
        <v>413</v>
      </c>
      <c r="D139" s="59" t="s">
        <v>255</v>
      </c>
      <c r="E139" s="60">
        <v>6200</v>
      </c>
      <c r="F139" s="97" t="s">
        <v>414</v>
      </c>
    </row>
    <row r="140" spans="1:6" ht="36" x14ac:dyDescent="0.2">
      <c r="A140" s="57" t="s">
        <v>411</v>
      </c>
      <c r="B140" s="57" t="s">
        <v>412</v>
      </c>
      <c r="C140" s="58" t="s">
        <v>415</v>
      </c>
      <c r="D140" s="59" t="s">
        <v>255</v>
      </c>
      <c r="E140" s="60">
        <v>86568.53</v>
      </c>
      <c r="F140" s="97" t="s">
        <v>414</v>
      </c>
    </row>
    <row r="141" spans="1:6" ht="36" x14ac:dyDescent="0.2">
      <c r="A141" s="57" t="s">
        <v>411</v>
      </c>
      <c r="B141" s="57" t="s">
        <v>412</v>
      </c>
      <c r="C141" s="58" t="s">
        <v>416</v>
      </c>
      <c r="D141" s="59" t="s">
        <v>255</v>
      </c>
      <c r="E141" s="60">
        <v>100917.38</v>
      </c>
      <c r="F141" s="97" t="s">
        <v>414</v>
      </c>
    </row>
    <row r="142" spans="1:6" ht="15.95" customHeight="1" x14ac:dyDescent="0.2">
      <c r="A142" s="98" t="s">
        <v>142</v>
      </c>
      <c r="B142" s="98" t="s">
        <v>417</v>
      </c>
      <c r="C142" s="99" t="s">
        <v>418</v>
      </c>
      <c r="D142" s="100" t="s">
        <v>255</v>
      </c>
      <c r="E142" s="101">
        <v>1000</v>
      </c>
      <c r="F142" s="102" t="s">
        <v>419</v>
      </c>
    </row>
    <row r="143" spans="1:6" x14ac:dyDescent="0.2">
      <c r="A143" s="98" t="s">
        <v>142</v>
      </c>
      <c r="B143" s="98" t="s">
        <v>417</v>
      </c>
      <c r="C143" s="99" t="s">
        <v>420</v>
      </c>
      <c r="D143" s="100" t="s">
        <v>255</v>
      </c>
      <c r="E143" s="101">
        <v>200</v>
      </c>
      <c r="F143" s="102" t="s">
        <v>419</v>
      </c>
    </row>
    <row r="144" spans="1:6" ht="18" customHeight="1" x14ac:dyDescent="0.2">
      <c r="A144" s="98" t="s">
        <v>142</v>
      </c>
      <c r="B144" s="98" t="s">
        <v>417</v>
      </c>
      <c r="C144" s="99" t="s">
        <v>421</v>
      </c>
      <c r="D144" s="100" t="s">
        <v>255</v>
      </c>
      <c r="E144" s="101">
        <v>500</v>
      </c>
      <c r="F144" s="102" t="s">
        <v>419</v>
      </c>
    </row>
    <row r="145" spans="1:6" ht="17.25" customHeight="1" x14ac:dyDescent="0.2">
      <c r="A145" s="98" t="s">
        <v>142</v>
      </c>
      <c r="B145" s="98" t="s">
        <v>417</v>
      </c>
      <c r="C145" s="99" t="s">
        <v>422</v>
      </c>
      <c r="D145" s="100" t="s">
        <v>423</v>
      </c>
      <c r="E145" s="101">
        <v>197</v>
      </c>
      <c r="F145" s="103" t="s">
        <v>424</v>
      </c>
    </row>
    <row r="146" spans="1:6" x14ac:dyDescent="0.2">
      <c r="A146" s="98" t="s">
        <v>142</v>
      </c>
      <c r="B146" s="98" t="s">
        <v>417</v>
      </c>
      <c r="C146" s="99" t="s">
        <v>425</v>
      </c>
      <c r="D146" s="100" t="s">
        <v>423</v>
      </c>
      <c r="E146" s="101">
        <v>181</v>
      </c>
      <c r="F146" s="103" t="s">
        <v>424</v>
      </c>
    </row>
    <row r="147" spans="1:6" x14ac:dyDescent="0.2">
      <c r="A147" s="98" t="s">
        <v>142</v>
      </c>
      <c r="B147" s="98" t="s">
        <v>417</v>
      </c>
      <c r="C147" s="99" t="s">
        <v>426</v>
      </c>
      <c r="D147" s="100" t="s">
        <v>423</v>
      </c>
      <c r="E147" s="101">
        <v>251</v>
      </c>
      <c r="F147" s="102" t="s">
        <v>424</v>
      </c>
    </row>
    <row r="148" spans="1:6" x14ac:dyDescent="0.2">
      <c r="A148" s="98" t="s">
        <v>142</v>
      </c>
      <c r="B148" s="98" t="s">
        <v>417</v>
      </c>
      <c r="C148" s="99" t="s">
        <v>427</v>
      </c>
      <c r="D148" s="100" t="s">
        <v>423</v>
      </c>
      <c r="E148" s="101">
        <v>230</v>
      </c>
      <c r="F148" s="103" t="s">
        <v>424</v>
      </c>
    </row>
    <row r="149" spans="1:6" x14ac:dyDescent="0.2">
      <c r="A149" s="98" t="s">
        <v>142</v>
      </c>
      <c r="B149" s="98" t="s">
        <v>417</v>
      </c>
      <c r="C149" s="99" t="s">
        <v>428</v>
      </c>
      <c r="D149" s="100" t="s">
        <v>423</v>
      </c>
      <c r="E149" s="101">
        <v>110</v>
      </c>
      <c r="F149" s="102" t="s">
        <v>424</v>
      </c>
    </row>
    <row r="150" spans="1:6" x14ac:dyDescent="0.2">
      <c r="A150" s="57" t="s">
        <v>137</v>
      </c>
      <c r="B150" s="57" t="s">
        <v>429</v>
      </c>
      <c r="C150" s="58" t="s">
        <v>430</v>
      </c>
      <c r="D150" s="59" t="s">
        <v>431</v>
      </c>
      <c r="E150" s="60">
        <v>28.32</v>
      </c>
      <c r="F150" s="97" t="s">
        <v>432</v>
      </c>
    </row>
    <row r="151" spans="1:6" ht="24" x14ac:dyDescent="0.2">
      <c r="A151" s="57" t="s">
        <v>137</v>
      </c>
      <c r="B151" s="57" t="s">
        <v>429</v>
      </c>
      <c r="C151" s="58" t="s">
        <v>433</v>
      </c>
      <c r="D151" s="59" t="s">
        <v>255</v>
      </c>
      <c r="E151" s="60">
        <v>8500</v>
      </c>
      <c r="F151" s="97" t="s">
        <v>432</v>
      </c>
    </row>
    <row r="152" spans="1:6" x14ac:dyDescent="0.2">
      <c r="A152" s="57" t="s">
        <v>137</v>
      </c>
      <c r="B152" s="57" t="s">
        <v>429</v>
      </c>
      <c r="C152" s="58" t="s">
        <v>434</v>
      </c>
      <c r="D152" s="59" t="s">
        <v>255</v>
      </c>
      <c r="E152" s="60">
        <v>81.171999999999997</v>
      </c>
      <c r="F152" s="97" t="s">
        <v>432</v>
      </c>
    </row>
    <row r="153" spans="1:6" x14ac:dyDescent="0.2">
      <c r="A153" s="57" t="s">
        <v>137</v>
      </c>
      <c r="B153" s="57" t="s">
        <v>429</v>
      </c>
      <c r="C153" s="58" t="s">
        <v>435</v>
      </c>
      <c r="D153" s="59" t="s">
        <v>255</v>
      </c>
      <c r="E153" s="60">
        <v>103.3567</v>
      </c>
      <c r="F153" s="97" t="s">
        <v>432</v>
      </c>
    </row>
    <row r="154" spans="1:6" x14ac:dyDescent="0.2">
      <c r="A154" s="57" t="s">
        <v>137</v>
      </c>
      <c r="B154" s="57" t="s">
        <v>429</v>
      </c>
      <c r="C154" s="58" t="s">
        <v>436</v>
      </c>
      <c r="D154" s="59" t="s">
        <v>255</v>
      </c>
      <c r="E154" s="60">
        <v>20.059999999999999</v>
      </c>
      <c r="F154" s="97" t="s">
        <v>432</v>
      </c>
    </row>
    <row r="155" spans="1:6" ht="12.95" customHeight="1" x14ac:dyDescent="0.2">
      <c r="A155" s="57" t="s">
        <v>137</v>
      </c>
      <c r="B155" s="57" t="s">
        <v>429</v>
      </c>
      <c r="C155" s="58" t="s">
        <v>437</v>
      </c>
      <c r="D155" s="59" t="s">
        <v>255</v>
      </c>
      <c r="E155" s="60">
        <v>208.86</v>
      </c>
      <c r="F155" s="97" t="s">
        <v>432</v>
      </c>
    </row>
    <row r="156" spans="1:6" ht="15" customHeight="1" x14ac:dyDescent="0.2">
      <c r="A156" s="57" t="s">
        <v>137</v>
      </c>
      <c r="B156" s="57" t="s">
        <v>429</v>
      </c>
      <c r="C156" s="58" t="s">
        <v>438</v>
      </c>
      <c r="D156" s="59" t="s">
        <v>255</v>
      </c>
      <c r="E156" s="60">
        <v>206.73500000000001</v>
      </c>
      <c r="F156" s="97" t="s">
        <v>432</v>
      </c>
    </row>
    <row r="157" spans="1:6" ht="15" customHeight="1" x14ac:dyDescent="0.2">
      <c r="A157" s="57" t="s">
        <v>137</v>
      </c>
      <c r="B157" s="57" t="s">
        <v>429</v>
      </c>
      <c r="C157" s="58" t="s">
        <v>439</v>
      </c>
      <c r="D157" s="59" t="s">
        <v>255</v>
      </c>
      <c r="E157" s="60">
        <v>43.293999999999997</v>
      </c>
      <c r="F157" s="97" t="s">
        <v>432</v>
      </c>
    </row>
    <row r="158" spans="1:6" ht="15" customHeight="1" x14ac:dyDescent="0.2">
      <c r="A158" s="57" t="s">
        <v>137</v>
      </c>
      <c r="B158" s="57" t="s">
        <v>429</v>
      </c>
      <c r="C158" s="58" t="s">
        <v>440</v>
      </c>
      <c r="D158" s="59" t="s">
        <v>255</v>
      </c>
      <c r="E158" s="60">
        <v>5.9</v>
      </c>
      <c r="F158" s="97" t="s">
        <v>432</v>
      </c>
    </row>
    <row r="159" spans="1:6" ht="15" customHeight="1" x14ac:dyDescent="0.2">
      <c r="A159" s="57" t="s">
        <v>137</v>
      </c>
      <c r="B159" s="57" t="s">
        <v>429</v>
      </c>
      <c r="C159" s="58" t="s">
        <v>441</v>
      </c>
      <c r="D159" s="59" t="s">
        <v>255</v>
      </c>
      <c r="E159" s="60">
        <v>944</v>
      </c>
      <c r="F159" s="97" t="s">
        <v>432</v>
      </c>
    </row>
    <row r="160" spans="1:6" ht="15" customHeight="1" x14ac:dyDescent="0.2">
      <c r="A160" s="57" t="s">
        <v>137</v>
      </c>
      <c r="B160" s="57" t="s">
        <v>429</v>
      </c>
      <c r="C160" s="58" t="s">
        <v>442</v>
      </c>
      <c r="D160" s="59" t="s">
        <v>255</v>
      </c>
      <c r="E160" s="60">
        <v>571.12</v>
      </c>
      <c r="F160" s="97" t="s">
        <v>432</v>
      </c>
    </row>
    <row r="161" spans="1:6" ht="15" customHeight="1" x14ac:dyDescent="0.2">
      <c r="A161" s="57" t="s">
        <v>137</v>
      </c>
      <c r="B161" s="57" t="s">
        <v>429</v>
      </c>
      <c r="C161" s="58" t="s">
        <v>443</v>
      </c>
      <c r="D161" s="59" t="s">
        <v>255</v>
      </c>
      <c r="E161" s="60">
        <v>619.5</v>
      </c>
      <c r="F161" s="97" t="s">
        <v>432</v>
      </c>
    </row>
    <row r="162" spans="1:6" ht="15" customHeight="1" x14ac:dyDescent="0.2">
      <c r="A162" s="57" t="s">
        <v>137</v>
      </c>
      <c r="B162" s="57" t="s">
        <v>429</v>
      </c>
      <c r="C162" s="58" t="s">
        <v>444</v>
      </c>
      <c r="D162" s="59" t="s">
        <v>255</v>
      </c>
      <c r="E162" s="60">
        <v>100.3</v>
      </c>
      <c r="F162" s="97" t="s">
        <v>432</v>
      </c>
    </row>
    <row r="163" spans="1:6" ht="14.1" customHeight="1" x14ac:dyDescent="0.2">
      <c r="A163" s="57" t="s">
        <v>137</v>
      </c>
      <c r="B163" s="57" t="s">
        <v>429</v>
      </c>
      <c r="C163" s="58" t="s">
        <v>445</v>
      </c>
      <c r="D163" s="59" t="s">
        <v>255</v>
      </c>
      <c r="E163" s="60">
        <v>33.630000000000003</v>
      </c>
      <c r="F163" s="97" t="s">
        <v>432</v>
      </c>
    </row>
    <row r="164" spans="1:6" x14ac:dyDescent="0.2">
      <c r="A164" s="57" t="s">
        <v>137</v>
      </c>
      <c r="B164" s="57" t="s">
        <v>429</v>
      </c>
      <c r="C164" s="58" t="s">
        <v>446</v>
      </c>
      <c r="D164" s="59" t="s">
        <v>255</v>
      </c>
      <c r="E164" s="60">
        <v>44.25</v>
      </c>
      <c r="F164" s="97" t="s">
        <v>432</v>
      </c>
    </row>
    <row r="165" spans="1:6" x14ac:dyDescent="0.2">
      <c r="A165" s="57" t="s">
        <v>137</v>
      </c>
      <c r="B165" s="57" t="s">
        <v>429</v>
      </c>
      <c r="C165" s="58" t="s">
        <v>447</v>
      </c>
      <c r="D165" s="59" t="s">
        <v>255</v>
      </c>
      <c r="E165" s="60">
        <v>855.5</v>
      </c>
      <c r="F165" s="97" t="s">
        <v>432</v>
      </c>
    </row>
    <row r="166" spans="1:6" x14ac:dyDescent="0.2">
      <c r="A166" s="57" t="s">
        <v>137</v>
      </c>
      <c r="B166" s="57" t="s">
        <v>429</v>
      </c>
      <c r="C166" s="58" t="s">
        <v>448</v>
      </c>
      <c r="D166" s="59" t="s">
        <v>255</v>
      </c>
      <c r="E166" s="60">
        <v>60.2273</v>
      </c>
      <c r="F166" s="97" t="s">
        <v>432</v>
      </c>
    </row>
    <row r="167" spans="1:6" x14ac:dyDescent="0.2">
      <c r="A167" s="57" t="s">
        <v>137</v>
      </c>
      <c r="B167" s="57" t="s">
        <v>429</v>
      </c>
      <c r="C167" s="58" t="s">
        <v>449</v>
      </c>
      <c r="D167" s="59" t="s">
        <v>255</v>
      </c>
      <c r="E167" s="60">
        <v>102.8133</v>
      </c>
      <c r="F167" s="97" t="s">
        <v>432</v>
      </c>
    </row>
    <row r="168" spans="1:6" x14ac:dyDescent="0.2">
      <c r="A168" s="57" t="s">
        <v>137</v>
      </c>
      <c r="B168" s="57" t="s">
        <v>429</v>
      </c>
      <c r="C168" s="58" t="s">
        <v>450</v>
      </c>
      <c r="D168" s="59" t="s">
        <v>255</v>
      </c>
      <c r="E168" s="60">
        <v>3030.43</v>
      </c>
      <c r="F168" s="97" t="s">
        <v>432</v>
      </c>
    </row>
    <row r="169" spans="1:6" x14ac:dyDescent="0.2">
      <c r="A169" s="57" t="s">
        <v>137</v>
      </c>
      <c r="B169" s="57" t="s">
        <v>429</v>
      </c>
      <c r="C169" s="58" t="s">
        <v>451</v>
      </c>
      <c r="D169" s="59" t="s">
        <v>255</v>
      </c>
      <c r="E169" s="60">
        <v>858.45</v>
      </c>
      <c r="F169" s="97" t="s">
        <v>432</v>
      </c>
    </row>
    <row r="170" spans="1:6" x14ac:dyDescent="0.2">
      <c r="A170" s="57" t="s">
        <v>137</v>
      </c>
      <c r="B170" s="57" t="s">
        <v>429</v>
      </c>
      <c r="C170" s="58" t="s">
        <v>452</v>
      </c>
      <c r="D170" s="59" t="s">
        <v>255</v>
      </c>
      <c r="E170" s="60">
        <v>206.72329999999999</v>
      </c>
      <c r="F170" s="97" t="s">
        <v>432</v>
      </c>
    </row>
    <row r="171" spans="1:6" ht="15.95" customHeight="1" x14ac:dyDescent="0.2">
      <c r="A171" s="57" t="s">
        <v>137</v>
      </c>
      <c r="B171" s="57" t="s">
        <v>429</v>
      </c>
      <c r="C171" s="58" t="s">
        <v>453</v>
      </c>
      <c r="D171" s="59" t="s">
        <v>255</v>
      </c>
      <c r="E171" s="60">
        <v>4425</v>
      </c>
      <c r="F171" s="97" t="s">
        <v>432</v>
      </c>
    </row>
    <row r="172" spans="1:6" ht="24" x14ac:dyDescent="0.2">
      <c r="A172" s="57" t="s">
        <v>137</v>
      </c>
      <c r="B172" s="57" t="s">
        <v>429</v>
      </c>
      <c r="C172" s="58" t="s">
        <v>454</v>
      </c>
      <c r="D172" s="59" t="s">
        <v>255</v>
      </c>
      <c r="E172" s="60">
        <v>13500.0026</v>
      </c>
      <c r="F172" s="97" t="s">
        <v>432</v>
      </c>
    </row>
    <row r="173" spans="1:6" ht="20.25" customHeight="1" x14ac:dyDescent="0.2">
      <c r="A173" s="57" t="s">
        <v>137</v>
      </c>
      <c r="B173" s="57" t="s">
        <v>429</v>
      </c>
      <c r="C173" s="58" t="s">
        <v>455</v>
      </c>
      <c r="D173" s="59" t="s">
        <v>255</v>
      </c>
      <c r="E173" s="60">
        <v>1416</v>
      </c>
      <c r="F173" s="97" t="s">
        <v>432</v>
      </c>
    </row>
    <row r="174" spans="1:6" ht="21" customHeight="1" x14ac:dyDescent="0.2">
      <c r="A174" s="57" t="s">
        <v>137</v>
      </c>
      <c r="B174" s="57" t="s">
        <v>429</v>
      </c>
      <c r="C174" s="58" t="s">
        <v>456</v>
      </c>
      <c r="D174" s="59" t="s">
        <v>255</v>
      </c>
      <c r="E174" s="60">
        <v>3.54</v>
      </c>
      <c r="F174" s="104" t="s">
        <v>432</v>
      </c>
    </row>
    <row r="175" spans="1:6" ht="18" customHeight="1" x14ac:dyDescent="0.2">
      <c r="A175" s="57" t="s">
        <v>137</v>
      </c>
      <c r="B175" s="57" t="s">
        <v>429</v>
      </c>
      <c r="C175" s="58" t="s">
        <v>457</v>
      </c>
      <c r="D175" s="59" t="s">
        <v>255</v>
      </c>
      <c r="E175" s="60">
        <v>73.16</v>
      </c>
      <c r="F175" s="97" t="s">
        <v>432</v>
      </c>
    </row>
    <row r="176" spans="1:6" ht="20.25" customHeight="1" x14ac:dyDescent="0.2">
      <c r="A176" s="57" t="s">
        <v>137</v>
      </c>
      <c r="B176" s="57" t="s">
        <v>429</v>
      </c>
      <c r="C176" s="58" t="s">
        <v>458</v>
      </c>
      <c r="D176" s="59" t="s">
        <v>255</v>
      </c>
      <c r="E176" s="60">
        <v>548.26499999999999</v>
      </c>
      <c r="F176" s="97" t="s">
        <v>432</v>
      </c>
    </row>
    <row r="177" spans="1:6" ht="25.5" customHeight="1" x14ac:dyDescent="0.2">
      <c r="A177" s="57" t="s">
        <v>137</v>
      </c>
      <c r="B177" s="57" t="s">
        <v>429</v>
      </c>
      <c r="C177" s="58" t="s">
        <v>459</v>
      </c>
      <c r="D177" s="59" t="s">
        <v>255</v>
      </c>
      <c r="E177" s="60">
        <v>526.32500000000005</v>
      </c>
      <c r="F177" s="97" t="s">
        <v>432</v>
      </c>
    </row>
    <row r="178" spans="1:6" ht="19.5" customHeight="1" x14ac:dyDescent="0.2">
      <c r="A178" s="57" t="s">
        <v>137</v>
      </c>
      <c r="B178" s="57" t="s">
        <v>429</v>
      </c>
      <c r="C178" s="58" t="s">
        <v>460</v>
      </c>
      <c r="D178" s="59" t="s">
        <v>255</v>
      </c>
      <c r="E178" s="60">
        <v>3.54</v>
      </c>
      <c r="F178" s="104" t="s">
        <v>432</v>
      </c>
    </row>
    <row r="179" spans="1:6" ht="27.75" customHeight="1" x14ac:dyDescent="0.2">
      <c r="A179" s="57" t="s">
        <v>137</v>
      </c>
      <c r="B179" s="57" t="s">
        <v>429</v>
      </c>
      <c r="C179" s="58" t="s">
        <v>461</v>
      </c>
      <c r="D179" s="59" t="s">
        <v>255</v>
      </c>
      <c r="E179" s="60">
        <v>265.5</v>
      </c>
      <c r="F179" s="97" t="s">
        <v>432</v>
      </c>
    </row>
    <row r="180" spans="1:6" ht="21.75" customHeight="1" x14ac:dyDescent="0.2">
      <c r="A180" s="105" t="s">
        <v>75</v>
      </c>
      <c r="B180" s="105" t="s">
        <v>462</v>
      </c>
      <c r="C180" s="106" t="s">
        <v>463</v>
      </c>
      <c r="D180" s="107" t="s">
        <v>255</v>
      </c>
      <c r="E180" s="108">
        <v>1.9823999999999999</v>
      </c>
      <c r="F180" s="109" t="s">
        <v>464</v>
      </c>
    </row>
    <row r="181" spans="1:6" ht="22.5" customHeight="1" x14ac:dyDescent="0.2">
      <c r="A181" s="57" t="s">
        <v>124</v>
      </c>
      <c r="B181" s="57" t="s">
        <v>465</v>
      </c>
      <c r="C181" s="58" t="s">
        <v>466</v>
      </c>
      <c r="D181" s="59" t="s">
        <v>255</v>
      </c>
      <c r="E181" s="60">
        <v>7773.84</v>
      </c>
      <c r="F181" s="97" t="s">
        <v>467</v>
      </c>
    </row>
    <row r="182" spans="1:6" ht="24" x14ac:dyDescent="0.2">
      <c r="A182" s="57" t="s">
        <v>124</v>
      </c>
      <c r="B182" s="57" t="s">
        <v>465</v>
      </c>
      <c r="C182" s="58" t="s">
        <v>468</v>
      </c>
      <c r="D182" s="59" t="s">
        <v>255</v>
      </c>
      <c r="E182" s="60">
        <v>9343.24</v>
      </c>
      <c r="F182" s="97" t="s">
        <v>467</v>
      </c>
    </row>
    <row r="183" spans="1:6" ht="23.25" customHeight="1" x14ac:dyDescent="0.2">
      <c r="A183" s="57" t="s">
        <v>124</v>
      </c>
      <c r="B183" s="57" t="s">
        <v>465</v>
      </c>
      <c r="C183" s="58" t="s">
        <v>469</v>
      </c>
      <c r="D183" s="59" t="s">
        <v>255</v>
      </c>
      <c r="E183" s="60">
        <v>10915</v>
      </c>
      <c r="F183" s="97" t="s">
        <v>467</v>
      </c>
    </row>
    <row r="184" spans="1:6" ht="20.25" customHeight="1" x14ac:dyDescent="0.2">
      <c r="A184" s="57" t="s">
        <v>124</v>
      </c>
      <c r="B184" s="57" t="s">
        <v>465</v>
      </c>
      <c r="C184" s="58" t="s">
        <v>470</v>
      </c>
      <c r="D184" s="59" t="s">
        <v>255</v>
      </c>
      <c r="E184" s="60">
        <v>3923.5</v>
      </c>
      <c r="F184" s="97" t="s">
        <v>467</v>
      </c>
    </row>
    <row r="185" spans="1:6" ht="14.1" customHeight="1" x14ac:dyDescent="0.2">
      <c r="A185" s="57" t="s">
        <v>124</v>
      </c>
      <c r="B185" s="57" t="s">
        <v>465</v>
      </c>
      <c r="C185" s="58" t="s">
        <v>471</v>
      </c>
      <c r="D185" s="59" t="s">
        <v>255</v>
      </c>
      <c r="E185" s="60">
        <v>4543</v>
      </c>
      <c r="F185" s="97" t="s">
        <v>467</v>
      </c>
    </row>
    <row r="186" spans="1:6" ht="17.100000000000001" customHeight="1" x14ac:dyDescent="0.2">
      <c r="A186" s="57" t="s">
        <v>124</v>
      </c>
      <c r="B186" s="57" t="s">
        <v>465</v>
      </c>
      <c r="C186" s="58" t="s">
        <v>472</v>
      </c>
      <c r="D186" s="59" t="s">
        <v>255</v>
      </c>
      <c r="E186" s="60">
        <v>9204</v>
      </c>
      <c r="F186" s="97" t="s">
        <v>467</v>
      </c>
    </row>
    <row r="187" spans="1:6" ht="15.95" customHeight="1" x14ac:dyDescent="0.2">
      <c r="A187" s="57" t="s">
        <v>124</v>
      </c>
      <c r="B187" s="57" t="s">
        <v>465</v>
      </c>
      <c r="C187" s="58" t="s">
        <v>473</v>
      </c>
      <c r="D187" s="59" t="s">
        <v>255</v>
      </c>
      <c r="E187" s="60">
        <v>1239</v>
      </c>
      <c r="F187" s="97" t="s">
        <v>467</v>
      </c>
    </row>
    <row r="188" spans="1:6" ht="15.95" customHeight="1" x14ac:dyDescent="0.2">
      <c r="A188" s="57" t="s">
        <v>124</v>
      </c>
      <c r="B188" s="57" t="s">
        <v>465</v>
      </c>
      <c r="C188" s="58" t="s">
        <v>474</v>
      </c>
      <c r="D188" s="59" t="s">
        <v>255</v>
      </c>
      <c r="E188" s="60">
        <v>1239</v>
      </c>
      <c r="F188" s="97" t="s">
        <v>467</v>
      </c>
    </row>
    <row r="189" spans="1:6" ht="32.25" customHeight="1" x14ac:dyDescent="0.2">
      <c r="A189" s="110" t="s">
        <v>95</v>
      </c>
      <c r="B189" s="110" t="s">
        <v>475</v>
      </c>
      <c r="C189" s="110" t="s">
        <v>476</v>
      </c>
      <c r="D189" s="111" t="s">
        <v>255</v>
      </c>
      <c r="E189" s="112">
        <v>54999.99</v>
      </c>
      <c r="F189" s="113" t="s">
        <v>477</v>
      </c>
    </row>
    <row r="190" spans="1:6" ht="30.75" customHeight="1" x14ac:dyDescent="0.2">
      <c r="A190" s="110" t="s">
        <v>95</v>
      </c>
      <c r="B190" s="110" t="s">
        <v>475</v>
      </c>
      <c r="C190" s="110" t="s">
        <v>478</v>
      </c>
      <c r="D190" s="111" t="s">
        <v>255</v>
      </c>
      <c r="E190" s="112">
        <v>17023.8</v>
      </c>
      <c r="F190" s="113" t="s">
        <v>477</v>
      </c>
    </row>
    <row r="191" spans="1:6" ht="25.5" customHeight="1" x14ac:dyDescent="0.2">
      <c r="A191" s="114" t="s">
        <v>479</v>
      </c>
      <c r="B191" s="110" t="s">
        <v>475</v>
      </c>
      <c r="C191" s="115" t="s">
        <v>480</v>
      </c>
      <c r="D191" s="116" t="s">
        <v>255</v>
      </c>
      <c r="E191" s="117">
        <v>4130</v>
      </c>
      <c r="F191" s="118" t="s">
        <v>481</v>
      </c>
    </row>
    <row r="192" spans="1:6" ht="15.95" customHeight="1" x14ac:dyDescent="0.2">
      <c r="A192" s="114" t="s">
        <v>479</v>
      </c>
      <c r="B192" s="110" t="s">
        <v>475</v>
      </c>
      <c r="C192" s="115" t="s">
        <v>482</v>
      </c>
      <c r="D192" s="116" t="s">
        <v>255</v>
      </c>
      <c r="E192" s="117">
        <v>16048</v>
      </c>
      <c r="F192" s="118" t="s">
        <v>481</v>
      </c>
    </row>
    <row r="193" spans="1:6" ht="27.75" customHeight="1" x14ac:dyDescent="0.2">
      <c r="A193" s="114" t="s">
        <v>479</v>
      </c>
      <c r="B193" s="110" t="s">
        <v>475</v>
      </c>
      <c r="C193" s="115" t="s">
        <v>483</v>
      </c>
      <c r="D193" s="119" t="s">
        <v>255</v>
      </c>
      <c r="E193" s="117">
        <v>24502.7</v>
      </c>
      <c r="F193" s="118" t="s">
        <v>481</v>
      </c>
    </row>
    <row r="194" spans="1:6" ht="34.5" customHeight="1" x14ac:dyDescent="0.2">
      <c r="A194" s="110" t="s">
        <v>94</v>
      </c>
      <c r="B194" s="110" t="s">
        <v>475</v>
      </c>
      <c r="C194" s="110" t="s">
        <v>484</v>
      </c>
      <c r="D194" s="111" t="s">
        <v>255</v>
      </c>
      <c r="E194" s="112">
        <v>715000</v>
      </c>
      <c r="F194" s="113" t="s">
        <v>485</v>
      </c>
    </row>
    <row r="195" spans="1:6" ht="23.25" customHeight="1" x14ac:dyDescent="0.2">
      <c r="A195" s="110" t="s">
        <v>486</v>
      </c>
      <c r="B195" s="110" t="s">
        <v>475</v>
      </c>
      <c r="C195" s="110" t="s">
        <v>487</v>
      </c>
      <c r="D195" s="111" t="s">
        <v>255</v>
      </c>
      <c r="E195" s="112">
        <v>60742.81</v>
      </c>
      <c r="F195" s="113" t="s">
        <v>477</v>
      </c>
    </row>
    <row r="196" spans="1:6" ht="25.5" customHeight="1" x14ac:dyDescent="0.2">
      <c r="A196" s="82" t="s">
        <v>486</v>
      </c>
      <c r="B196" s="110" t="s">
        <v>475</v>
      </c>
      <c r="C196" s="110" t="s">
        <v>488</v>
      </c>
      <c r="D196" s="111" t="s">
        <v>255</v>
      </c>
      <c r="E196" s="112">
        <v>30385</v>
      </c>
      <c r="F196" s="113" t="s">
        <v>477</v>
      </c>
    </row>
    <row r="197" spans="1:6" ht="24" x14ac:dyDescent="0.2">
      <c r="A197" s="110" t="s">
        <v>486</v>
      </c>
      <c r="B197" s="110" t="s">
        <v>475</v>
      </c>
      <c r="C197" s="110" t="s">
        <v>489</v>
      </c>
      <c r="D197" s="111" t="s">
        <v>255</v>
      </c>
      <c r="E197" s="112">
        <v>79818.740000000005</v>
      </c>
      <c r="F197" s="113" t="s">
        <v>477</v>
      </c>
    </row>
    <row r="198" spans="1:6" ht="24" x14ac:dyDescent="0.2">
      <c r="A198" s="82" t="s">
        <v>486</v>
      </c>
      <c r="B198" s="110" t="s">
        <v>475</v>
      </c>
      <c r="C198" s="110" t="s">
        <v>490</v>
      </c>
      <c r="D198" s="111" t="s">
        <v>255</v>
      </c>
      <c r="E198" s="112">
        <v>4500</v>
      </c>
      <c r="F198" s="113" t="s">
        <v>491</v>
      </c>
    </row>
    <row r="199" spans="1:6" ht="24" x14ac:dyDescent="0.2">
      <c r="A199" s="82" t="s">
        <v>486</v>
      </c>
      <c r="B199" s="110" t="s">
        <v>475</v>
      </c>
      <c r="C199" s="83" t="s">
        <v>492</v>
      </c>
      <c r="D199" s="84" t="s">
        <v>255</v>
      </c>
      <c r="E199" s="85">
        <v>44840</v>
      </c>
      <c r="F199" s="86" t="s">
        <v>493</v>
      </c>
    </row>
    <row r="200" spans="1:6" ht="14.1" customHeight="1" x14ac:dyDescent="0.2">
      <c r="A200" s="110" t="s">
        <v>486</v>
      </c>
      <c r="B200" s="110" t="s">
        <v>475</v>
      </c>
      <c r="C200" s="110" t="s">
        <v>494</v>
      </c>
      <c r="D200" s="111" t="s">
        <v>255</v>
      </c>
      <c r="E200" s="112">
        <v>8850</v>
      </c>
      <c r="F200" s="113" t="s">
        <v>477</v>
      </c>
    </row>
    <row r="201" spans="1:6" ht="14.1" customHeight="1" x14ac:dyDescent="0.2">
      <c r="A201" s="82" t="s">
        <v>495</v>
      </c>
      <c r="B201" s="110" t="s">
        <v>475</v>
      </c>
      <c r="C201" s="120" t="s">
        <v>496</v>
      </c>
      <c r="D201" s="121" t="s">
        <v>255</v>
      </c>
      <c r="E201" s="122">
        <v>45459.5</v>
      </c>
      <c r="F201" s="123" t="s">
        <v>497</v>
      </c>
    </row>
    <row r="202" spans="1:6" ht="15.95" customHeight="1" x14ac:dyDescent="0.2">
      <c r="A202" s="82" t="s">
        <v>495</v>
      </c>
      <c r="B202" s="110" t="s">
        <v>475</v>
      </c>
      <c r="C202" s="120" t="s">
        <v>498</v>
      </c>
      <c r="D202" s="121" t="s">
        <v>255</v>
      </c>
      <c r="E202" s="122">
        <v>7500</v>
      </c>
      <c r="F202" s="123" t="s">
        <v>499</v>
      </c>
    </row>
    <row r="203" spans="1:6" ht="15" customHeight="1" x14ac:dyDescent="0.2">
      <c r="A203" s="124" t="s">
        <v>151</v>
      </c>
      <c r="B203" s="124" t="s">
        <v>500</v>
      </c>
      <c r="C203" s="125" t="s">
        <v>501</v>
      </c>
      <c r="D203" s="126" t="s">
        <v>255</v>
      </c>
      <c r="E203" s="127">
        <v>68.44</v>
      </c>
      <c r="F203" s="128" t="s">
        <v>502</v>
      </c>
    </row>
    <row r="204" spans="1:6" ht="15" customHeight="1" x14ac:dyDescent="0.2">
      <c r="A204" s="124" t="s">
        <v>151</v>
      </c>
      <c r="B204" s="124" t="s">
        <v>500</v>
      </c>
      <c r="C204" s="125" t="s">
        <v>503</v>
      </c>
      <c r="D204" s="126" t="s">
        <v>255</v>
      </c>
      <c r="E204" s="127">
        <v>3935.3</v>
      </c>
      <c r="F204" s="128" t="s">
        <v>502</v>
      </c>
    </row>
    <row r="205" spans="1:6" ht="14.1" customHeight="1" x14ac:dyDescent="0.2">
      <c r="A205" s="124" t="s">
        <v>151</v>
      </c>
      <c r="B205" s="124" t="s">
        <v>500</v>
      </c>
      <c r="C205" s="125" t="s">
        <v>504</v>
      </c>
      <c r="D205" s="126" t="s">
        <v>255</v>
      </c>
      <c r="E205" s="127">
        <v>1548</v>
      </c>
      <c r="F205" s="128" t="s">
        <v>502</v>
      </c>
    </row>
    <row r="206" spans="1:6" ht="12.95" customHeight="1" x14ac:dyDescent="0.2">
      <c r="A206" s="124" t="s">
        <v>151</v>
      </c>
      <c r="B206" s="124" t="s">
        <v>500</v>
      </c>
      <c r="C206" s="125" t="s">
        <v>505</v>
      </c>
      <c r="D206" s="126" t="s">
        <v>255</v>
      </c>
      <c r="E206" s="127">
        <v>130</v>
      </c>
      <c r="F206" s="128" t="s">
        <v>502</v>
      </c>
    </row>
    <row r="207" spans="1:6" x14ac:dyDescent="0.2">
      <c r="A207" s="124" t="s">
        <v>151</v>
      </c>
      <c r="B207" s="124" t="s">
        <v>500</v>
      </c>
      <c r="C207" s="125" t="s">
        <v>506</v>
      </c>
      <c r="D207" s="126" t="s">
        <v>255</v>
      </c>
      <c r="E207" s="127">
        <v>341.02</v>
      </c>
      <c r="F207" s="128" t="s">
        <v>502</v>
      </c>
    </row>
    <row r="208" spans="1:6" x14ac:dyDescent="0.2">
      <c r="A208" s="124" t="s">
        <v>151</v>
      </c>
      <c r="B208" s="124" t="s">
        <v>500</v>
      </c>
      <c r="C208" s="125" t="s">
        <v>507</v>
      </c>
      <c r="D208" s="126" t="s">
        <v>255</v>
      </c>
      <c r="E208" s="127">
        <v>120</v>
      </c>
      <c r="F208" s="128" t="s">
        <v>502</v>
      </c>
    </row>
    <row r="209" spans="1:6" x14ac:dyDescent="0.2">
      <c r="A209" s="124" t="s">
        <v>151</v>
      </c>
      <c r="B209" s="124" t="s">
        <v>500</v>
      </c>
      <c r="C209" s="125" t="s">
        <v>508</v>
      </c>
      <c r="D209" s="126" t="s">
        <v>423</v>
      </c>
      <c r="E209" s="127">
        <v>57.784999999999997</v>
      </c>
      <c r="F209" s="128" t="s">
        <v>502</v>
      </c>
    </row>
    <row r="210" spans="1:6" x14ac:dyDescent="0.2">
      <c r="A210" s="124" t="s">
        <v>151</v>
      </c>
      <c r="B210" s="124" t="s">
        <v>500</v>
      </c>
      <c r="C210" s="125" t="s">
        <v>509</v>
      </c>
      <c r="D210" s="126" t="s">
        <v>423</v>
      </c>
      <c r="E210" s="127">
        <v>118</v>
      </c>
      <c r="F210" s="128" t="s">
        <v>502</v>
      </c>
    </row>
    <row r="211" spans="1:6" x14ac:dyDescent="0.2">
      <c r="A211" s="124" t="s">
        <v>151</v>
      </c>
      <c r="B211" s="124" t="s">
        <v>500</v>
      </c>
      <c r="C211" s="125" t="s">
        <v>510</v>
      </c>
      <c r="D211" s="126" t="s">
        <v>423</v>
      </c>
      <c r="E211" s="127">
        <v>138.06</v>
      </c>
      <c r="F211" s="128" t="s">
        <v>502</v>
      </c>
    </row>
    <row r="212" spans="1:6" x14ac:dyDescent="0.2">
      <c r="A212" s="124" t="s">
        <v>151</v>
      </c>
      <c r="B212" s="124" t="s">
        <v>500</v>
      </c>
      <c r="C212" s="125" t="s">
        <v>511</v>
      </c>
      <c r="D212" s="126" t="s">
        <v>423</v>
      </c>
      <c r="E212" s="127">
        <v>136.88</v>
      </c>
      <c r="F212" s="128" t="s">
        <v>502</v>
      </c>
    </row>
    <row r="213" spans="1:6" ht="14.1" customHeight="1" x14ac:dyDescent="0.2">
      <c r="A213" s="124" t="s">
        <v>151</v>
      </c>
      <c r="B213" s="124" t="s">
        <v>500</v>
      </c>
      <c r="C213" s="125" t="s">
        <v>512</v>
      </c>
      <c r="D213" s="126" t="s">
        <v>255</v>
      </c>
      <c r="E213" s="127">
        <v>270</v>
      </c>
      <c r="F213" s="128" t="s">
        <v>502</v>
      </c>
    </row>
    <row r="214" spans="1:6" ht="15" customHeight="1" x14ac:dyDescent="0.2">
      <c r="A214" s="124" t="s">
        <v>151</v>
      </c>
      <c r="B214" s="124" t="s">
        <v>500</v>
      </c>
      <c r="C214" s="125" t="s">
        <v>513</v>
      </c>
      <c r="D214" s="126" t="s">
        <v>255</v>
      </c>
      <c r="E214" s="127">
        <v>300</v>
      </c>
      <c r="F214" s="128" t="s">
        <v>502</v>
      </c>
    </row>
    <row r="215" spans="1:6" x14ac:dyDescent="0.2">
      <c r="A215" s="124" t="s">
        <v>151</v>
      </c>
      <c r="B215" s="124" t="s">
        <v>500</v>
      </c>
      <c r="C215" s="125" t="s">
        <v>514</v>
      </c>
      <c r="D215" s="126" t="s">
        <v>255</v>
      </c>
      <c r="E215" s="127">
        <v>160</v>
      </c>
      <c r="F215" s="128" t="s">
        <v>502</v>
      </c>
    </row>
    <row r="216" spans="1:6" x14ac:dyDescent="0.2">
      <c r="A216" s="124" t="s">
        <v>151</v>
      </c>
      <c r="B216" s="124" t="s">
        <v>500</v>
      </c>
      <c r="C216" s="125" t="s">
        <v>515</v>
      </c>
      <c r="D216" s="126" t="s">
        <v>255</v>
      </c>
      <c r="E216" s="127">
        <v>728.06</v>
      </c>
      <c r="F216" s="128" t="s">
        <v>502</v>
      </c>
    </row>
    <row r="217" spans="1:6" x14ac:dyDescent="0.2">
      <c r="A217" s="124" t="s">
        <v>151</v>
      </c>
      <c r="B217" s="124" t="s">
        <v>500</v>
      </c>
      <c r="C217" s="125" t="s">
        <v>516</v>
      </c>
      <c r="D217" s="126" t="s">
        <v>255</v>
      </c>
      <c r="E217" s="127">
        <v>125</v>
      </c>
      <c r="F217" s="128" t="s">
        <v>502</v>
      </c>
    </row>
    <row r="218" spans="1:6" x14ac:dyDescent="0.2">
      <c r="A218" s="129" t="s">
        <v>517</v>
      </c>
      <c r="B218" s="129" t="s">
        <v>518</v>
      </c>
      <c r="C218" s="130" t="s">
        <v>519</v>
      </c>
      <c r="D218" s="131" t="s">
        <v>255</v>
      </c>
      <c r="E218" s="132">
        <v>7123.8959999999997</v>
      </c>
      <c r="F218" s="133" t="s">
        <v>520</v>
      </c>
    </row>
    <row r="219" spans="1:6" x14ac:dyDescent="0.2">
      <c r="A219" s="129" t="s">
        <v>517</v>
      </c>
      <c r="B219" s="129" t="s">
        <v>518</v>
      </c>
      <c r="C219" s="130" t="s">
        <v>521</v>
      </c>
      <c r="D219" s="134" t="s">
        <v>255</v>
      </c>
      <c r="E219" s="135">
        <v>13570</v>
      </c>
      <c r="F219" s="136" t="s">
        <v>520</v>
      </c>
    </row>
    <row r="220" spans="1:6" ht="19.5" customHeight="1" x14ac:dyDescent="0.2">
      <c r="A220" s="137" t="s">
        <v>157</v>
      </c>
      <c r="B220" s="137" t="s">
        <v>522</v>
      </c>
      <c r="C220" s="138" t="s">
        <v>523</v>
      </c>
      <c r="D220" s="139" t="s">
        <v>255</v>
      </c>
      <c r="E220" s="140">
        <v>6938.4</v>
      </c>
      <c r="F220" s="141" t="s">
        <v>524</v>
      </c>
    </row>
    <row r="221" spans="1:6" ht="15.95" customHeight="1" x14ac:dyDescent="0.2">
      <c r="A221" s="142" t="s">
        <v>157</v>
      </c>
      <c r="B221" s="137" t="s">
        <v>522</v>
      </c>
      <c r="C221" s="143" t="s">
        <v>525</v>
      </c>
      <c r="D221" s="144" t="s">
        <v>255</v>
      </c>
      <c r="E221" s="145">
        <v>11800</v>
      </c>
      <c r="F221" s="146" t="s">
        <v>526</v>
      </c>
    </row>
    <row r="222" spans="1:6" ht="15.95" customHeight="1" x14ac:dyDescent="0.2">
      <c r="A222" s="142" t="s">
        <v>157</v>
      </c>
      <c r="B222" s="137" t="s">
        <v>522</v>
      </c>
      <c r="C222" s="143" t="s">
        <v>527</v>
      </c>
      <c r="D222" s="144" t="s">
        <v>255</v>
      </c>
      <c r="E222" s="145">
        <v>10620</v>
      </c>
      <c r="F222" s="146" t="s">
        <v>526</v>
      </c>
    </row>
    <row r="223" spans="1:6" x14ac:dyDescent="0.2">
      <c r="A223" s="137" t="s">
        <v>157</v>
      </c>
      <c r="B223" s="137" t="s">
        <v>522</v>
      </c>
      <c r="C223" s="138" t="s">
        <v>528</v>
      </c>
      <c r="D223" s="139" t="s">
        <v>255</v>
      </c>
      <c r="E223" s="140">
        <v>8142</v>
      </c>
      <c r="F223" s="141" t="s">
        <v>524</v>
      </c>
    </row>
    <row r="224" spans="1:6" x14ac:dyDescent="0.2">
      <c r="A224" s="142" t="s">
        <v>157</v>
      </c>
      <c r="B224" s="137" t="s">
        <v>522</v>
      </c>
      <c r="C224" s="143" t="s">
        <v>529</v>
      </c>
      <c r="D224" s="144" t="s">
        <v>255</v>
      </c>
      <c r="E224" s="145">
        <v>11227.8771</v>
      </c>
      <c r="F224" s="147" t="s">
        <v>526</v>
      </c>
    </row>
    <row r="225" spans="1:6" ht="21.75" customHeight="1" x14ac:dyDescent="0.2">
      <c r="A225" s="137" t="s">
        <v>157</v>
      </c>
      <c r="B225" s="137" t="s">
        <v>522</v>
      </c>
      <c r="C225" s="138" t="s">
        <v>530</v>
      </c>
      <c r="D225" s="139" t="s">
        <v>255</v>
      </c>
      <c r="E225" s="140">
        <v>8496</v>
      </c>
      <c r="F225" s="141" t="s">
        <v>524</v>
      </c>
    </row>
    <row r="226" spans="1:6" ht="23.25" customHeight="1" x14ac:dyDescent="0.2">
      <c r="A226" s="137" t="s">
        <v>157</v>
      </c>
      <c r="B226" s="137" t="s">
        <v>522</v>
      </c>
      <c r="C226" s="138" t="s">
        <v>531</v>
      </c>
      <c r="D226" s="148" t="s">
        <v>255</v>
      </c>
      <c r="E226" s="149">
        <v>5605</v>
      </c>
      <c r="F226" s="150" t="s">
        <v>524</v>
      </c>
    </row>
    <row r="227" spans="1:6" ht="23.25" customHeight="1" x14ac:dyDescent="0.2">
      <c r="A227" s="142" t="s">
        <v>157</v>
      </c>
      <c r="B227" s="137" t="s">
        <v>522</v>
      </c>
      <c r="C227" s="143" t="s">
        <v>532</v>
      </c>
      <c r="D227" s="144" t="s">
        <v>255</v>
      </c>
      <c r="E227" s="145">
        <v>14160</v>
      </c>
      <c r="F227" s="147" t="s">
        <v>526</v>
      </c>
    </row>
    <row r="228" spans="1:6" ht="24" x14ac:dyDescent="0.2">
      <c r="A228" s="137" t="s">
        <v>157</v>
      </c>
      <c r="B228" s="137" t="s">
        <v>522</v>
      </c>
      <c r="C228" s="138" t="s">
        <v>533</v>
      </c>
      <c r="D228" s="139" t="s">
        <v>255</v>
      </c>
      <c r="E228" s="140">
        <v>1121</v>
      </c>
      <c r="F228" s="141" t="s">
        <v>524</v>
      </c>
    </row>
    <row r="229" spans="1:6" ht="24" x14ac:dyDescent="0.2">
      <c r="A229" s="142" t="s">
        <v>157</v>
      </c>
      <c r="B229" s="137" t="s">
        <v>522</v>
      </c>
      <c r="C229" s="143" t="s">
        <v>534</v>
      </c>
      <c r="D229" s="144" t="s">
        <v>255</v>
      </c>
      <c r="E229" s="145">
        <v>450</v>
      </c>
      <c r="F229" s="147" t="s">
        <v>526</v>
      </c>
    </row>
    <row r="230" spans="1:6" ht="24" x14ac:dyDescent="0.2">
      <c r="A230" s="137" t="s">
        <v>157</v>
      </c>
      <c r="B230" s="137" t="s">
        <v>522</v>
      </c>
      <c r="C230" s="138" t="s">
        <v>535</v>
      </c>
      <c r="D230" s="139" t="s">
        <v>255</v>
      </c>
      <c r="E230" s="140">
        <v>5900</v>
      </c>
      <c r="F230" s="141" t="s">
        <v>524</v>
      </c>
    </row>
    <row r="231" spans="1:6" ht="24" x14ac:dyDescent="0.2">
      <c r="A231" s="142" t="s">
        <v>157</v>
      </c>
      <c r="B231" s="137" t="s">
        <v>522</v>
      </c>
      <c r="C231" s="143" t="s">
        <v>536</v>
      </c>
      <c r="D231" s="144" t="s">
        <v>255</v>
      </c>
      <c r="E231" s="145">
        <v>14160</v>
      </c>
      <c r="F231" s="147" t="s">
        <v>526</v>
      </c>
    </row>
    <row r="232" spans="1:6" x14ac:dyDescent="0.2">
      <c r="A232" s="137" t="s">
        <v>157</v>
      </c>
      <c r="B232" s="137" t="s">
        <v>522</v>
      </c>
      <c r="C232" s="138" t="s">
        <v>537</v>
      </c>
      <c r="D232" s="139" t="s">
        <v>255</v>
      </c>
      <c r="E232" s="140">
        <v>18880</v>
      </c>
      <c r="F232" s="150" t="s">
        <v>524</v>
      </c>
    </row>
    <row r="233" spans="1:6" ht="24" x14ac:dyDescent="0.2">
      <c r="A233" s="137" t="s">
        <v>157</v>
      </c>
      <c r="B233" s="137" t="s">
        <v>522</v>
      </c>
      <c r="C233" s="138" t="s">
        <v>538</v>
      </c>
      <c r="D233" s="139" t="s">
        <v>255</v>
      </c>
      <c r="E233" s="140">
        <v>4130</v>
      </c>
      <c r="F233" s="150" t="s">
        <v>524</v>
      </c>
    </row>
    <row r="234" spans="1:6" x14ac:dyDescent="0.2">
      <c r="A234" s="137" t="s">
        <v>157</v>
      </c>
      <c r="B234" s="137" t="s">
        <v>522</v>
      </c>
      <c r="C234" s="138" t="s">
        <v>539</v>
      </c>
      <c r="D234" s="139" t="s">
        <v>255</v>
      </c>
      <c r="E234" s="140">
        <v>2950</v>
      </c>
      <c r="F234" s="150" t="s">
        <v>524</v>
      </c>
    </row>
    <row r="235" spans="1:6" ht="24" x14ac:dyDescent="0.2">
      <c r="A235" s="142" t="s">
        <v>157</v>
      </c>
      <c r="B235" s="137" t="s">
        <v>522</v>
      </c>
      <c r="C235" s="143" t="s">
        <v>540</v>
      </c>
      <c r="D235" s="144" t="s">
        <v>255</v>
      </c>
      <c r="E235" s="145">
        <v>7949.66</v>
      </c>
      <c r="F235" s="147" t="s">
        <v>526</v>
      </c>
    </row>
    <row r="236" spans="1:6" x14ac:dyDescent="0.2">
      <c r="A236" s="142" t="s">
        <v>157</v>
      </c>
      <c r="B236" s="137" t="s">
        <v>522</v>
      </c>
      <c r="C236" s="143" t="s">
        <v>541</v>
      </c>
      <c r="D236" s="144" t="s">
        <v>255</v>
      </c>
      <c r="E236" s="145">
        <v>1303.9000000000001</v>
      </c>
      <c r="F236" s="147" t="s">
        <v>526</v>
      </c>
    </row>
    <row r="237" spans="1:6" ht="24" x14ac:dyDescent="0.2">
      <c r="A237" s="142" t="s">
        <v>157</v>
      </c>
      <c r="B237" s="137" t="s">
        <v>522</v>
      </c>
      <c r="C237" s="143" t="s">
        <v>542</v>
      </c>
      <c r="D237" s="144" t="s">
        <v>255</v>
      </c>
      <c r="E237" s="145">
        <v>7949.66</v>
      </c>
      <c r="F237" s="147" t="s">
        <v>526</v>
      </c>
    </row>
    <row r="238" spans="1:6" ht="24" x14ac:dyDescent="0.2">
      <c r="A238" s="142" t="s">
        <v>157</v>
      </c>
      <c r="B238" s="137" t="s">
        <v>522</v>
      </c>
      <c r="C238" s="143" t="s">
        <v>543</v>
      </c>
      <c r="D238" s="144" t="s">
        <v>255</v>
      </c>
      <c r="E238" s="145">
        <v>9912</v>
      </c>
      <c r="F238" s="147" t="s">
        <v>526</v>
      </c>
    </row>
    <row r="239" spans="1:6" ht="19.5" customHeight="1" x14ac:dyDescent="0.2">
      <c r="A239" s="137" t="s">
        <v>157</v>
      </c>
      <c r="B239" s="137" t="s">
        <v>522</v>
      </c>
      <c r="C239" s="151" t="s">
        <v>544</v>
      </c>
      <c r="D239" s="148" t="s">
        <v>255</v>
      </c>
      <c r="E239" s="149">
        <v>14004.83</v>
      </c>
      <c r="F239" s="150" t="s">
        <v>524</v>
      </c>
    </row>
    <row r="240" spans="1:6" ht="20.25" customHeight="1" x14ac:dyDescent="0.2">
      <c r="A240" s="137" t="s">
        <v>157</v>
      </c>
      <c r="B240" s="137" t="s">
        <v>522</v>
      </c>
      <c r="C240" s="138" t="s">
        <v>545</v>
      </c>
      <c r="D240" s="139" t="s">
        <v>255</v>
      </c>
      <c r="E240" s="140">
        <v>12019.008</v>
      </c>
      <c r="F240" s="150" t="s">
        <v>524</v>
      </c>
    </row>
    <row r="241" spans="1:6" ht="24" x14ac:dyDescent="0.2">
      <c r="A241" s="137" t="s">
        <v>157</v>
      </c>
      <c r="B241" s="137" t="s">
        <v>522</v>
      </c>
      <c r="C241" s="138" t="s">
        <v>546</v>
      </c>
      <c r="D241" s="148" t="s">
        <v>255</v>
      </c>
      <c r="E241" s="149">
        <v>4378.9799999999996</v>
      </c>
      <c r="F241" s="150" t="s">
        <v>526</v>
      </c>
    </row>
    <row r="242" spans="1:6" ht="24" x14ac:dyDescent="0.2">
      <c r="A242" s="137" t="s">
        <v>157</v>
      </c>
      <c r="B242" s="137" t="s">
        <v>522</v>
      </c>
      <c r="C242" s="138" t="s">
        <v>547</v>
      </c>
      <c r="D242" s="139" t="s">
        <v>255</v>
      </c>
      <c r="E242" s="140">
        <v>3482.18</v>
      </c>
      <c r="F242" s="141" t="s">
        <v>524</v>
      </c>
    </row>
    <row r="243" spans="1:6" ht="24" x14ac:dyDescent="0.2">
      <c r="A243" s="137" t="s">
        <v>157</v>
      </c>
      <c r="B243" s="137" t="s">
        <v>522</v>
      </c>
      <c r="C243" s="138" t="s">
        <v>548</v>
      </c>
      <c r="D243" s="139" t="s">
        <v>255</v>
      </c>
      <c r="E243" s="140">
        <v>6755.7359999999999</v>
      </c>
      <c r="F243" s="150" t="s">
        <v>524</v>
      </c>
    </row>
    <row r="244" spans="1:6" ht="12.95" customHeight="1" x14ac:dyDescent="0.2">
      <c r="A244" s="152" t="s">
        <v>93</v>
      </c>
      <c r="B244" s="152" t="s">
        <v>549</v>
      </c>
      <c r="C244" s="153" t="s">
        <v>550</v>
      </c>
      <c r="D244" s="154" t="s">
        <v>255</v>
      </c>
      <c r="E244" s="155"/>
      <c r="F244" s="156" t="s">
        <v>551</v>
      </c>
    </row>
    <row r="245" spans="1:6" ht="24" x14ac:dyDescent="0.2">
      <c r="A245" s="157" t="s">
        <v>171</v>
      </c>
      <c r="B245" s="157" t="s">
        <v>552</v>
      </c>
      <c r="C245" s="158" t="s">
        <v>553</v>
      </c>
      <c r="D245" s="159" t="s">
        <v>255</v>
      </c>
      <c r="E245" s="160">
        <v>36028.94</v>
      </c>
      <c r="F245" s="161" t="s">
        <v>554</v>
      </c>
    </row>
    <row r="246" spans="1:6" x14ac:dyDescent="0.2">
      <c r="A246" s="157" t="s">
        <v>171</v>
      </c>
      <c r="B246" s="157" t="s">
        <v>552</v>
      </c>
      <c r="C246" s="158" t="s">
        <v>555</v>
      </c>
      <c r="D246" s="159" t="s">
        <v>255</v>
      </c>
      <c r="E246" s="160">
        <v>30591.5</v>
      </c>
      <c r="F246" s="161" t="s">
        <v>554</v>
      </c>
    </row>
    <row r="247" spans="1:6" x14ac:dyDescent="0.2">
      <c r="A247" s="157" t="s">
        <v>171</v>
      </c>
      <c r="B247" s="157" t="s">
        <v>552</v>
      </c>
      <c r="C247" s="158" t="s">
        <v>556</v>
      </c>
      <c r="D247" s="159" t="s">
        <v>255</v>
      </c>
      <c r="E247" s="160">
        <v>626.58000000000004</v>
      </c>
      <c r="F247" s="161" t="s">
        <v>554</v>
      </c>
    </row>
    <row r="248" spans="1:6" ht="24" x14ac:dyDescent="0.2">
      <c r="A248" s="157" t="s">
        <v>171</v>
      </c>
      <c r="B248" s="157" t="s">
        <v>552</v>
      </c>
      <c r="C248" s="158" t="s">
        <v>557</v>
      </c>
      <c r="D248" s="159" t="s">
        <v>255</v>
      </c>
      <c r="E248" s="160">
        <v>62031.42</v>
      </c>
      <c r="F248" s="161" t="s">
        <v>554</v>
      </c>
    </row>
    <row r="249" spans="1:6" x14ac:dyDescent="0.2">
      <c r="A249" s="57" t="s">
        <v>79</v>
      </c>
      <c r="B249" s="57" t="s">
        <v>558</v>
      </c>
      <c r="C249" s="58" t="s">
        <v>559</v>
      </c>
      <c r="D249" s="59" t="s">
        <v>255</v>
      </c>
      <c r="E249" s="60">
        <v>60</v>
      </c>
      <c r="F249" s="97" t="s">
        <v>560</v>
      </c>
    </row>
    <row r="250" spans="1:6" x14ac:dyDescent="0.2">
      <c r="A250" s="162" t="s">
        <v>561</v>
      </c>
      <c r="B250" s="162" t="s">
        <v>562</v>
      </c>
      <c r="C250" s="163" t="s">
        <v>563</v>
      </c>
      <c r="D250" s="164" t="s">
        <v>255</v>
      </c>
      <c r="E250" s="165">
        <v>487.34</v>
      </c>
      <c r="F250" s="166" t="s">
        <v>564</v>
      </c>
    </row>
    <row r="251" spans="1:6" x14ac:dyDescent="0.2">
      <c r="A251" s="162" t="s">
        <v>561</v>
      </c>
      <c r="B251" s="162" t="s">
        <v>562</v>
      </c>
      <c r="C251" s="163" t="s">
        <v>565</v>
      </c>
      <c r="D251" s="164" t="s">
        <v>255</v>
      </c>
      <c r="E251" s="165">
        <v>88.5</v>
      </c>
      <c r="F251" s="166" t="s">
        <v>564</v>
      </c>
    </row>
    <row r="252" spans="1:6" x14ac:dyDescent="0.2">
      <c r="A252" s="167" t="s">
        <v>121</v>
      </c>
      <c r="B252" s="167" t="s">
        <v>566</v>
      </c>
      <c r="C252" s="168" t="s">
        <v>567</v>
      </c>
      <c r="D252" s="169" t="s">
        <v>255</v>
      </c>
      <c r="E252" s="170">
        <v>177</v>
      </c>
      <c r="F252" s="171" t="s">
        <v>568</v>
      </c>
    </row>
    <row r="253" spans="1:6" ht="36" x14ac:dyDescent="0.2">
      <c r="A253" s="167" t="s">
        <v>121</v>
      </c>
      <c r="B253" s="167" t="s">
        <v>566</v>
      </c>
      <c r="C253" s="168" t="s">
        <v>569</v>
      </c>
      <c r="D253" s="169" t="s">
        <v>255</v>
      </c>
      <c r="E253" s="170">
        <v>5959</v>
      </c>
      <c r="F253" s="171" t="s">
        <v>568</v>
      </c>
    </row>
    <row r="254" spans="1:6" x14ac:dyDescent="0.2">
      <c r="A254" s="57" t="s">
        <v>129</v>
      </c>
      <c r="B254" s="57" t="s">
        <v>570</v>
      </c>
      <c r="C254" s="58" t="s">
        <v>571</v>
      </c>
      <c r="D254" s="59" t="s">
        <v>572</v>
      </c>
      <c r="E254" s="60">
        <v>18.88</v>
      </c>
      <c r="F254" s="61" t="s">
        <v>573</v>
      </c>
    </row>
    <row r="255" spans="1:6" x14ac:dyDescent="0.2">
      <c r="A255" s="57" t="s">
        <v>134</v>
      </c>
      <c r="B255" s="57" t="s">
        <v>574</v>
      </c>
      <c r="C255" s="58" t="s">
        <v>575</v>
      </c>
      <c r="D255" s="59" t="s">
        <v>255</v>
      </c>
      <c r="E255" s="60">
        <v>4124.1000000000004</v>
      </c>
      <c r="F255" s="61" t="s">
        <v>576</v>
      </c>
    </row>
    <row r="256" spans="1:6" ht="19.5" customHeight="1" x14ac:dyDescent="0.2">
      <c r="A256" s="57" t="s">
        <v>134</v>
      </c>
      <c r="B256" s="57" t="s">
        <v>574</v>
      </c>
      <c r="C256" s="58" t="s">
        <v>577</v>
      </c>
      <c r="D256" s="59" t="s">
        <v>255</v>
      </c>
      <c r="E256" s="60">
        <v>4737.7</v>
      </c>
      <c r="F256" s="61" t="s">
        <v>576</v>
      </c>
    </row>
    <row r="257" spans="1:6" x14ac:dyDescent="0.2">
      <c r="A257" s="57" t="s">
        <v>134</v>
      </c>
      <c r="B257" s="57" t="s">
        <v>574</v>
      </c>
      <c r="C257" s="58" t="s">
        <v>578</v>
      </c>
      <c r="D257" s="59" t="s">
        <v>255</v>
      </c>
      <c r="E257" s="60">
        <v>1239</v>
      </c>
      <c r="F257" s="61" t="s">
        <v>576</v>
      </c>
    </row>
    <row r="258" spans="1:6" ht="24" x14ac:dyDescent="0.2">
      <c r="A258" s="167" t="s">
        <v>222</v>
      </c>
      <c r="B258" s="167" t="s">
        <v>579</v>
      </c>
      <c r="C258" s="168" t="s">
        <v>580</v>
      </c>
      <c r="D258" s="169" t="s">
        <v>255</v>
      </c>
      <c r="E258" s="170">
        <v>711.54</v>
      </c>
      <c r="F258" s="171" t="s">
        <v>568</v>
      </c>
    </row>
    <row r="259" spans="1:6" ht="23.25" customHeight="1" x14ac:dyDescent="0.2">
      <c r="A259" s="167" t="s">
        <v>222</v>
      </c>
      <c r="B259" s="167" t="s">
        <v>579</v>
      </c>
      <c r="C259" s="168" t="s">
        <v>581</v>
      </c>
      <c r="D259" s="169" t="s">
        <v>255</v>
      </c>
      <c r="E259" s="170">
        <v>30.68</v>
      </c>
      <c r="F259" s="171" t="s">
        <v>568</v>
      </c>
    </row>
    <row r="260" spans="1:6" ht="17.25" customHeight="1" x14ac:dyDescent="0.2">
      <c r="A260" s="167" t="s">
        <v>222</v>
      </c>
      <c r="B260" s="167" t="s">
        <v>579</v>
      </c>
      <c r="C260" s="168" t="s">
        <v>582</v>
      </c>
      <c r="D260" s="169" t="s">
        <v>255</v>
      </c>
      <c r="E260" s="170">
        <v>93.22</v>
      </c>
      <c r="F260" s="171" t="s">
        <v>583</v>
      </c>
    </row>
    <row r="261" spans="1:6" ht="15" customHeight="1" x14ac:dyDescent="0.2">
      <c r="A261" s="167" t="s">
        <v>222</v>
      </c>
      <c r="B261" s="167" t="s">
        <v>579</v>
      </c>
      <c r="C261" s="168" t="s">
        <v>584</v>
      </c>
      <c r="D261" s="169" t="s">
        <v>255</v>
      </c>
      <c r="E261" s="170">
        <v>140.125</v>
      </c>
      <c r="F261" s="171" t="s">
        <v>583</v>
      </c>
    </row>
    <row r="262" spans="1:6" x14ac:dyDescent="0.2">
      <c r="A262" s="167" t="s">
        <v>222</v>
      </c>
      <c r="B262" s="167" t="s">
        <v>579</v>
      </c>
      <c r="C262" s="168" t="s">
        <v>585</v>
      </c>
      <c r="D262" s="169" t="s">
        <v>255</v>
      </c>
      <c r="E262" s="170">
        <v>194.7</v>
      </c>
      <c r="F262" s="171" t="s">
        <v>583</v>
      </c>
    </row>
    <row r="263" spans="1:6" x14ac:dyDescent="0.2">
      <c r="A263" s="167" t="s">
        <v>222</v>
      </c>
      <c r="B263" s="167" t="s">
        <v>579</v>
      </c>
      <c r="C263" s="168" t="s">
        <v>586</v>
      </c>
      <c r="D263" s="169" t="s">
        <v>255</v>
      </c>
      <c r="E263" s="170">
        <v>334.82499999999999</v>
      </c>
      <c r="F263" s="171" t="s">
        <v>583</v>
      </c>
    </row>
    <row r="264" spans="1:6" x14ac:dyDescent="0.2">
      <c r="A264" s="167" t="s">
        <v>222</v>
      </c>
      <c r="B264" s="167" t="s">
        <v>579</v>
      </c>
      <c r="C264" s="168" t="s">
        <v>587</v>
      </c>
      <c r="D264" s="169" t="s">
        <v>255</v>
      </c>
      <c r="E264" s="170">
        <v>474.36</v>
      </c>
      <c r="F264" s="171" t="s">
        <v>583</v>
      </c>
    </row>
    <row r="265" spans="1:6" x14ac:dyDescent="0.2">
      <c r="A265" s="167" t="s">
        <v>222</v>
      </c>
      <c r="B265" s="167" t="s">
        <v>579</v>
      </c>
      <c r="C265" s="168" t="s">
        <v>588</v>
      </c>
      <c r="D265" s="169" t="s">
        <v>255</v>
      </c>
      <c r="E265" s="170">
        <v>548.70000000000005</v>
      </c>
      <c r="F265" s="171" t="s">
        <v>583</v>
      </c>
    </row>
    <row r="266" spans="1:6" x14ac:dyDescent="0.2">
      <c r="A266" s="167" t="s">
        <v>222</v>
      </c>
      <c r="B266" s="167" t="s">
        <v>579</v>
      </c>
      <c r="C266" s="168" t="s">
        <v>589</v>
      </c>
      <c r="D266" s="169" t="s">
        <v>255</v>
      </c>
      <c r="E266" s="170">
        <v>628.94000000000005</v>
      </c>
      <c r="F266" s="171" t="s">
        <v>583</v>
      </c>
    </row>
    <row r="267" spans="1:6" x14ac:dyDescent="0.2">
      <c r="A267" s="167" t="s">
        <v>222</v>
      </c>
      <c r="B267" s="167" t="s">
        <v>579</v>
      </c>
      <c r="C267" s="168" t="s">
        <v>590</v>
      </c>
      <c r="D267" s="169" t="s">
        <v>255</v>
      </c>
      <c r="E267" s="170">
        <v>401.2</v>
      </c>
      <c r="F267" s="171" t="s">
        <v>583</v>
      </c>
    </row>
    <row r="268" spans="1:6" x14ac:dyDescent="0.2">
      <c r="A268" s="167" t="s">
        <v>222</v>
      </c>
      <c r="B268" s="167" t="s">
        <v>579</v>
      </c>
      <c r="C268" s="168" t="s">
        <v>591</v>
      </c>
      <c r="D268" s="169" t="s">
        <v>255</v>
      </c>
      <c r="E268" s="170">
        <v>526.57500000000005</v>
      </c>
      <c r="F268" s="171" t="s">
        <v>583</v>
      </c>
    </row>
    <row r="269" spans="1:6" x14ac:dyDescent="0.2">
      <c r="A269" s="167" t="s">
        <v>222</v>
      </c>
      <c r="B269" s="167" t="s">
        <v>579</v>
      </c>
      <c r="C269" s="168" t="s">
        <v>592</v>
      </c>
      <c r="D269" s="169" t="s">
        <v>282</v>
      </c>
      <c r="E269" s="170">
        <v>175.82</v>
      </c>
      <c r="F269" s="171" t="s">
        <v>583</v>
      </c>
    </row>
    <row r="270" spans="1:6" x14ac:dyDescent="0.2">
      <c r="A270" s="167" t="s">
        <v>222</v>
      </c>
      <c r="B270" s="167" t="s">
        <v>579</v>
      </c>
      <c r="C270" s="168" t="s">
        <v>593</v>
      </c>
      <c r="D270" s="169" t="s">
        <v>282</v>
      </c>
      <c r="E270" s="170">
        <v>531</v>
      </c>
      <c r="F270" s="171" t="s">
        <v>583</v>
      </c>
    </row>
    <row r="271" spans="1:6" x14ac:dyDescent="0.2">
      <c r="A271" s="167" t="s">
        <v>222</v>
      </c>
      <c r="B271" s="167" t="s">
        <v>579</v>
      </c>
      <c r="C271" s="168" t="s">
        <v>594</v>
      </c>
      <c r="D271" s="169" t="s">
        <v>282</v>
      </c>
      <c r="E271" s="170">
        <v>233.64</v>
      </c>
      <c r="F271" s="171" t="s">
        <v>583</v>
      </c>
    </row>
    <row r="272" spans="1:6" x14ac:dyDescent="0.2">
      <c r="A272" s="167" t="s">
        <v>222</v>
      </c>
      <c r="B272" s="167" t="s">
        <v>579</v>
      </c>
      <c r="C272" s="168" t="s">
        <v>595</v>
      </c>
      <c r="D272" s="169" t="s">
        <v>282</v>
      </c>
      <c r="E272" s="170">
        <v>260.00110000000001</v>
      </c>
      <c r="F272" s="171" t="s">
        <v>583</v>
      </c>
    </row>
    <row r="273" spans="1:6" ht="36" x14ac:dyDescent="0.2">
      <c r="A273" s="167" t="s">
        <v>222</v>
      </c>
      <c r="B273" s="167" t="s">
        <v>579</v>
      </c>
      <c r="C273" s="168" t="s">
        <v>596</v>
      </c>
      <c r="D273" s="169" t="s">
        <v>255</v>
      </c>
      <c r="E273" s="170">
        <v>283.2</v>
      </c>
      <c r="F273" s="171" t="s">
        <v>568</v>
      </c>
    </row>
    <row r="274" spans="1:6" x14ac:dyDescent="0.2">
      <c r="A274" s="167" t="s">
        <v>222</v>
      </c>
      <c r="B274" s="167" t="s">
        <v>579</v>
      </c>
      <c r="C274" s="168" t="s">
        <v>597</v>
      </c>
      <c r="D274" s="169" t="s">
        <v>255</v>
      </c>
      <c r="E274" s="170">
        <v>132.75</v>
      </c>
      <c r="F274" s="171" t="s">
        <v>583</v>
      </c>
    </row>
    <row r="275" spans="1:6" x14ac:dyDescent="0.2">
      <c r="A275" s="167" t="s">
        <v>222</v>
      </c>
      <c r="B275" s="167" t="s">
        <v>579</v>
      </c>
      <c r="C275" s="168" t="s">
        <v>598</v>
      </c>
      <c r="D275" s="169" t="s">
        <v>255</v>
      </c>
      <c r="E275" s="170">
        <v>368.75</v>
      </c>
      <c r="F275" s="171" t="s">
        <v>583</v>
      </c>
    </row>
    <row r="276" spans="1:6" x14ac:dyDescent="0.2">
      <c r="A276" s="167" t="s">
        <v>222</v>
      </c>
      <c r="B276" s="167" t="s">
        <v>579</v>
      </c>
      <c r="C276" s="168" t="s">
        <v>599</v>
      </c>
      <c r="D276" s="169" t="s">
        <v>255</v>
      </c>
      <c r="E276" s="170">
        <v>5546</v>
      </c>
      <c r="F276" s="171" t="s">
        <v>568</v>
      </c>
    </row>
    <row r="277" spans="1:6" ht="24" x14ac:dyDescent="0.2">
      <c r="A277" s="167" t="s">
        <v>222</v>
      </c>
      <c r="B277" s="167" t="s">
        <v>579</v>
      </c>
      <c r="C277" s="168" t="s">
        <v>600</v>
      </c>
      <c r="D277" s="169" t="s">
        <v>255</v>
      </c>
      <c r="E277" s="170">
        <v>1215.4000000000001</v>
      </c>
      <c r="F277" s="171" t="s">
        <v>568</v>
      </c>
    </row>
    <row r="278" spans="1:6" x14ac:dyDescent="0.2">
      <c r="A278" s="167" t="s">
        <v>222</v>
      </c>
      <c r="B278" s="167" t="s">
        <v>579</v>
      </c>
      <c r="C278" s="168" t="s">
        <v>601</v>
      </c>
      <c r="D278" s="169" t="s">
        <v>602</v>
      </c>
      <c r="E278" s="170">
        <v>139.24</v>
      </c>
      <c r="F278" s="171" t="s">
        <v>603</v>
      </c>
    </row>
    <row r="279" spans="1:6" x14ac:dyDescent="0.2">
      <c r="A279" s="167" t="s">
        <v>222</v>
      </c>
      <c r="B279" s="167" t="s">
        <v>579</v>
      </c>
      <c r="C279" s="168" t="s">
        <v>604</v>
      </c>
      <c r="D279" s="169" t="s">
        <v>602</v>
      </c>
      <c r="E279" s="170">
        <v>194.7</v>
      </c>
      <c r="F279" s="171" t="s">
        <v>603</v>
      </c>
    </row>
    <row r="280" spans="1:6" ht="24" x14ac:dyDescent="0.2">
      <c r="A280" s="167" t="s">
        <v>222</v>
      </c>
      <c r="B280" s="167" t="s">
        <v>579</v>
      </c>
      <c r="C280" s="168" t="s">
        <v>605</v>
      </c>
      <c r="D280" s="169" t="s">
        <v>255</v>
      </c>
      <c r="E280" s="170">
        <v>12.803000000000001</v>
      </c>
      <c r="F280" s="171" t="s">
        <v>583</v>
      </c>
    </row>
    <row r="281" spans="1:6" x14ac:dyDescent="0.2">
      <c r="A281" s="167" t="s">
        <v>222</v>
      </c>
      <c r="B281" s="167" t="s">
        <v>579</v>
      </c>
      <c r="C281" s="168" t="s">
        <v>606</v>
      </c>
      <c r="D281" s="169" t="s">
        <v>255</v>
      </c>
      <c r="E281" s="170">
        <v>663.75</v>
      </c>
      <c r="F281" s="171" t="s">
        <v>583</v>
      </c>
    </row>
    <row r="282" spans="1:6" x14ac:dyDescent="0.2">
      <c r="A282" s="167" t="s">
        <v>222</v>
      </c>
      <c r="B282" s="167" t="s">
        <v>579</v>
      </c>
      <c r="C282" s="168" t="s">
        <v>607</v>
      </c>
      <c r="D282" s="169" t="s">
        <v>255</v>
      </c>
      <c r="E282" s="170">
        <v>6149.9943000000003</v>
      </c>
      <c r="F282" s="171" t="s">
        <v>568</v>
      </c>
    </row>
    <row r="283" spans="1:6" x14ac:dyDescent="0.2">
      <c r="A283" s="57" t="s">
        <v>133</v>
      </c>
      <c r="B283" s="57" t="s">
        <v>608</v>
      </c>
      <c r="C283" s="58" t="s">
        <v>609</v>
      </c>
      <c r="D283" s="59" t="s">
        <v>255</v>
      </c>
      <c r="E283" s="60">
        <v>6490</v>
      </c>
      <c r="F283" s="97" t="s">
        <v>610</v>
      </c>
    </row>
    <row r="284" spans="1:6" x14ac:dyDescent="0.2">
      <c r="A284" s="57" t="s">
        <v>133</v>
      </c>
      <c r="B284" s="57" t="s">
        <v>608</v>
      </c>
      <c r="C284" s="58" t="s">
        <v>611</v>
      </c>
      <c r="D284" s="59" t="s">
        <v>255</v>
      </c>
      <c r="E284" s="60">
        <v>6490</v>
      </c>
      <c r="F284" s="97" t="s">
        <v>610</v>
      </c>
    </row>
    <row r="285" spans="1:6" x14ac:dyDescent="0.2">
      <c r="A285" s="57" t="s">
        <v>133</v>
      </c>
      <c r="B285" s="57" t="s">
        <v>608</v>
      </c>
      <c r="C285" s="58" t="s">
        <v>612</v>
      </c>
      <c r="D285" s="59" t="s">
        <v>255</v>
      </c>
      <c r="E285" s="60">
        <v>6490</v>
      </c>
      <c r="F285" s="97" t="s">
        <v>610</v>
      </c>
    </row>
    <row r="286" spans="1:6" ht="14.1" customHeight="1" x14ac:dyDescent="0.2">
      <c r="A286" s="57" t="s">
        <v>133</v>
      </c>
      <c r="B286" s="57" t="s">
        <v>608</v>
      </c>
      <c r="C286" s="58" t="s">
        <v>613</v>
      </c>
      <c r="D286" s="59" t="s">
        <v>255</v>
      </c>
      <c r="E286" s="60">
        <v>6490</v>
      </c>
      <c r="F286" s="97" t="s">
        <v>610</v>
      </c>
    </row>
    <row r="287" spans="1:6" ht="15" customHeight="1" x14ac:dyDescent="0.2">
      <c r="A287" s="57" t="s">
        <v>133</v>
      </c>
      <c r="B287" s="57" t="s">
        <v>608</v>
      </c>
      <c r="C287" s="58" t="s">
        <v>614</v>
      </c>
      <c r="D287" s="59" t="s">
        <v>255</v>
      </c>
      <c r="E287" s="60">
        <v>6490</v>
      </c>
      <c r="F287" s="97" t="s">
        <v>610</v>
      </c>
    </row>
    <row r="288" spans="1:6" ht="21.75" customHeight="1" x14ac:dyDescent="0.2">
      <c r="A288" s="172" t="s">
        <v>153</v>
      </c>
      <c r="B288" s="172" t="s">
        <v>615</v>
      </c>
      <c r="C288" s="173" t="s">
        <v>616</v>
      </c>
      <c r="D288" s="174" t="s">
        <v>255</v>
      </c>
      <c r="E288" s="175">
        <v>2205.7732999999998</v>
      </c>
      <c r="F288" s="176" t="s">
        <v>617</v>
      </c>
    </row>
    <row r="289" spans="1:6" ht="15.95" customHeight="1" x14ac:dyDescent="0.2">
      <c r="A289" s="172" t="s">
        <v>153</v>
      </c>
      <c r="B289" s="172" t="s">
        <v>615</v>
      </c>
      <c r="C289" s="173" t="s">
        <v>618</v>
      </c>
      <c r="D289" s="174" t="s">
        <v>255</v>
      </c>
      <c r="E289" s="175">
        <v>501.5</v>
      </c>
      <c r="F289" s="176" t="s">
        <v>617</v>
      </c>
    </row>
    <row r="290" spans="1:6" x14ac:dyDescent="0.2">
      <c r="A290" s="172" t="s">
        <v>153</v>
      </c>
      <c r="B290" s="172" t="s">
        <v>615</v>
      </c>
      <c r="C290" s="173" t="s">
        <v>619</v>
      </c>
      <c r="D290" s="174" t="s">
        <v>255</v>
      </c>
      <c r="E290" s="175">
        <v>442.5</v>
      </c>
      <c r="F290" s="176" t="s">
        <v>617</v>
      </c>
    </row>
    <row r="291" spans="1:6" ht="14.1" customHeight="1" x14ac:dyDescent="0.2">
      <c r="A291" s="172" t="s">
        <v>153</v>
      </c>
      <c r="B291" s="172" t="s">
        <v>615</v>
      </c>
      <c r="C291" s="173" t="s">
        <v>620</v>
      </c>
      <c r="D291" s="174" t="s">
        <v>255</v>
      </c>
      <c r="E291" s="175">
        <v>531</v>
      </c>
      <c r="F291" s="176" t="s">
        <v>617</v>
      </c>
    </row>
    <row r="292" spans="1:6" x14ac:dyDescent="0.2">
      <c r="A292" s="172" t="s">
        <v>153</v>
      </c>
      <c r="B292" s="172" t="s">
        <v>615</v>
      </c>
      <c r="C292" s="173" t="s">
        <v>621</v>
      </c>
      <c r="D292" s="174" t="s">
        <v>255</v>
      </c>
      <c r="E292" s="175">
        <v>796.5</v>
      </c>
      <c r="F292" s="176" t="s">
        <v>617</v>
      </c>
    </row>
    <row r="293" spans="1:6" ht="17.25" customHeight="1" x14ac:dyDescent="0.2">
      <c r="A293" s="172" t="s">
        <v>153</v>
      </c>
      <c r="B293" s="172" t="s">
        <v>615</v>
      </c>
      <c r="C293" s="173" t="s">
        <v>622</v>
      </c>
      <c r="D293" s="174" t="s">
        <v>255</v>
      </c>
      <c r="E293" s="175">
        <v>5640.4</v>
      </c>
      <c r="F293" s="176" t="s">
        <v>617</v>
      </c>
    </row>
    <row r="294" spans="1:6" ht="30.75" customHeight="1" x14ac:dyDescent="0.2">
      <c r="A294" s="172" t="s">
        <v>153</v>
      </c>
      <c r="B294" s="172" t="s">
        <v>615</v>
      </c>
      <c r="C294" s="173" t="s">
        <v>623</v>
      </c>
      <c r="D294" s="174" t="s">
        <v>255</v>
      </c>
      <c r="E294" s="175">
        <v>5640.4</v>
      </c>
      <c r="F294" s="176" t="s">
        <v>617</v>
      </c>
    </row>
    <row r="295" spans="1:6" ht="24" x14ac:dyDescent="0.2">
      <c r="A295" s="172" t="s">
        <v>153</v>
      </c>
      <c r="B295" s="172" t="s">
        <v>615</v>
      </c>
      <c r="C295" s="173" t="s">
        <v>624</v>
      </c>
      <c r="D295" s="174" t="s">
        <v>255</v>
      </c>
      <c r="E295" s="175">
        <v>5640.4</v>
      </c>
      <c r="F295" s="176" t="s">
        <v>617</v>
      </c>
    </row>
    <row r="296" spans="1:6" ht="29.25" customHeight="1" x14ac:dyDescent="0.2">
      <c r="A296" s="172" t="s">
        <v>153</v>
      </c>
      <c r="B296" s="172" t="s">
        <v>615</v>
      </c>
      <c r="C296" s="173" t="s">
        <v>625</v>
      </c>
      <c r="D296" s="174" t="s">
        <v>255</v>
      </c>
      <c r="E296" s="175">
        <v>4366</v>
      </c>
      <c r="F296" s="176" t="s">
        <v>617</v>
      </c>
    </row>
    <row r="297" spans="1:6" ht="28.5" customHeight="1" x14ac:dyDescent="0.2">
      <c r="A297" s="172" t="s">
        <v>153</v>
      </c>
      <c r="B297" s="172" t="s">
        <v>615</v>
      </c>
      <c r="C297" s="173" t="s">
        <v>626</v>
      </c>
      <c r="D297" s="174" t="s">
        <v>255</v>
      </c>
      <c r="E297" s="175">
        <v>15611.4</v>
      </c>
      <c r="F297" s="176" t="s">
        <v>617</v>
      </c>
    </row>
    <row r="298" spans="1:6" ht="28.5" customHeight="1" x14ac:dyDescent="0.2">
      <c r="A298" s="172" t="s">
        <v>153</v>
      </c>
      <c r="B298" s="172" t="s">
        <v>615</v>
      </c>
      <c r="C298" s="173" t="s">
        <v>627</v>
      </c>
      <c r="D298" s="174" t="s">
        <v>255</v>
      </c>
      <c r="E298" s="175">
        <v>179.15</v>
      </c>
      <c r="F298" s="176" t="s">
        <v>617</v>
      </c>
    </row>
    <row r="299" spans="1:6" ht="22.5" customHeight="1" x14ac:dyDescent="0.2">
      <c r="A299" s="172" t="s">
        <v>153</v>
      </c>
      <c r="B299" s="172" t="s">
        <v>615</v>
      </c>
      <c r="C299" s="173" t="s">
        <v>628</v>
      </c>
      <c r="D299" s="174" t="s">
        <v>255</v>
      </c>
      <c r="E299" s="175">
        <v>194.7</v>
      </c>
      <c r="F299" s="176" t="s">
        <v>617</v>
      </c>
    </row>
    <row r="300" spans="1:6" x14ac:dyDescent="0.2">
      <c r="A300" s="172" t="s">
        <v>153</v>
      </c>
      <c r="B300" s="172" t="s">
        <v>615</v>
      </c>
      <c r="C300" s="173" t="s">
        <v>629</v>
      </c>
      <c r="D300" s="174" t="s">
        <v>255</v>
      </c>
      <c r="E300" s="175">
        <v>672.6</v>
      </c>
      <c r="F300" s="176" t="s">
        <v>617</v>
      </c>
    </row>
    <row r="301" spans="1:6" x14ac:dyDescent="0.2">
      <c r="A301" s="172" t="s">
        <v>153</v>
      </c>
      <c r="B301" s="172" t="s">
        <v>615</v>
      </c>
      <c r="C301" s="173" t="s">
        <v>630</v>
      </c>
      <c r="D301" s="174" t="s">
        <v>255</v>
      </c>
      <c r="E301" s="175">
        <v>20650</v>
      </c>
      <c r="F301" s="176" t="s">
        <v>617</v>
      </c>
    </row>
    <row r="302" spans="1:6" x14ac:dyDescent="0.2">
      <c r="A302" s="172" t="s">
        <v>153</v>
      </c>
      <c r="B302" s="172" t="s">
        <v>615</v>
      </c>
      <c r="C302" s="173" t="s">
        <v>631</v>
      </c>
      <c r="D302" s="174" t="s">
        <v>255</v>
      </c>
      <c r="E302" s="175">
        <v>4661</v>
      </c>
      <c r="F302" s="176" t="s">
        <v>617</v>
      </c>
    </row>
    <row r="303" spans="1:6" x14ac:dyDescent="0.2">
      <c r="A303" s="172" t="s">
        <v>153</v>
      </c>
      <c r="B303" s="172" t="s">
        <v>615</v>
      </c>
      <c r="C303" s="173" t="s">
        <v>632</v>
      </c>
      <c r="D303" s="174" t="s">
        <v>255</v>
      </c>
      <c r="E303" s="175">
        <v>525.1</v>
      </c>
      <c r="F303" s="176" t="s">
        <v>617</v>
      </c>
    </row>
    <row r="304" spans="1:6" x14ac:dyDescent="0.2">
      <c r="A304" s="172" t="s">
        <v>153</v>
      </c>
      <c r="B304" s="172" t="s">
        <v>615</v>
      </c>
      <c r="C304" s="173" t="s">
        <v>633</v>
      </c>
      <c r="D304" s="174" t="s">
        <v>255</v>
      </c>
      <c r="E304" s="175">
        <v>6384.19</v>
      </c>
      <c r="F304" s="176" t="s">
        <v>617</v>
      </c>
    </row>
    <row r="305" spans="1:6" ht="21" customHeight="1" x14ac:dyDescent="0.2">
      <c r="A305" s="172" t="s">
        <v>153</v>
      </c>
      <c r="B305" s="172" t="s">
        <v>615</v>
      </c>
      <c r="C305" s="173" t="s">
        <v>634</v>
      </c>
      <c r="D305" s="174" t="s">
        <v>255</v>
      </c>
      <c r="E305" s="175">
        <v>899.04330000000004</v>
      </c>
      <c r="F305" s="176" t="s">
        <v>617</v>
      </c>
    </row>
    <row r="306" spans="1:6" ht="29.25" customHeight="1" x14ac:dyDescent="0.2">
      <c r="A306" s="172" t="s">
        <v>153</v>
      </c>
      <c r="B306" s="172" t="s">
        <v>615</v>
      </c>
      <c r="C306" s="173" t="s">
        <v>635</v>
      </c>
      <c r="D306" s="174" t="s">
        <v>255</v>
      </c>
      <c r="E306" s="175">
        <v>348.1</v>
      </c>
      <c r="F306" s="176" t="s">
        <v>617</v>
      </c>
    </row>
    <row r="307" spans="1:6" ht="28.5" customHeight="1" x14ac:dyDescent="0.2">
      <c r="A307" s="172" t="s">
        <v>153</v>
      </c>
      <c r="B307" s="172" t="s">
        <v>615</v>
      </c>
      <c r="C307" s="173" t="s">
        <v>636</v>
      </c>
      <c r="D307" s="174" t="s">
        <v>255</v>
      </c>
      <c r="E307" s="175">
        <v>147.5</v>
      </c>
      <c r="F307" s="176" t="s">
        <v>617</v>
      </c>
    </row>
    <row r="308" spans="1:6" ht="32.25" customHeight="1" x14ac:dyDescent="0.2">
      <c r="A308" s="172" t="s">
        <v>153</v>
      </c>
      <c r="B308" s="172" t="s">
        <v>615</v>
      </c>
      <c r="C308" s="173" t="s">
        <v>637</v>
      </c>
      <c r="D308" s="174" t="s">
        <v>255</v>
      </c>
      <c r="E308" s="175">
        <v>11210</v>
      </c>
      <c r="F308" s="176" t="s">
        <v>617</v>
      </c>
    </row>
    <row r="309" spans="1:6" ht="24" x14ac:dyDescent="0.2">
      <c r="A309" s="172" t="s">
        <v>153</v>
      </c>
      <c r="B309" s="172" t="s">
        <v>615</v>
      </c>
      <c r="C309" s="173" t="s">
        <v>638</v>
      </c>
      <c r="D309" s="174" t="s">
        <v>255</v>
      </c>
      <c r="E309" s="175">
        <v>1333.4</v>
      </c>
      <c r="F309" s="176" t="s">
        <v>617</v>
      </c>
    </row>
    <row r="310" spans="1:6" x14ac:dyDescent="0.2">
      <c r="A310" s="177" t="s">
        <v>123</v>
      </c>
      <c r="B310" s="177" t="s">
        <v>639</v>
      </c>
      <c r="C310" s="178" t="s">
        <v>640</v>
      </c>
      <c r="D310" s="179" t="s">
        <v>255</v>
      </c>
      <c r="E310" s="180">
        <v>939.75</v>
      </c>
      <c r="F310" s="181" t="s">
        <v>641</v>
      </c>
    </row>
    <row r="311" spans="1:6" ht="22.5" customHeight="1" x14ac:dyDescent="0.2">
      <c r="A311" s="177" t="s">
        <v>123</v>
      </c>
      <c r="B311" s="177" t="s">
        <v>639</v>
      </c>
      <c r="C311" s="178" t="s">
        <v>642</v>
      </c>
      <c r="D311" s="179" t="s">
        <v>255</v>
      </c>
      <c r="E311" s="180">
        <v>590</v>
      </c>
      <c r="F311" s="181" t="s">
        <v>641</v>
      </c>
    </row>
    <row r="312" spans="1:6" x14ac:dyDescent="0.2">
      <c r="A312" s="177" t="s">
        <v>123</v>
      </c>
      <c r="B312" s="177" t="s">
        <v>639</v>
      </c>
      <c r="C312" s="178" t="s">
        <v>643</v>
      </c>
      <c r="D312" s="179" t="s">
        <v>255</v>
      </c>
      <c r="E312" s="180">
        <v>761.25</v>
      </c>
      <c r="F312" s="181" t="s">
        <v>641</v>
      </c>
    </row>
    <row r="313" spans="1:6" x14ac:dyDescent="0.2">
      <c r="A313" s="177" t="s">
        <v>123</v>
      </c>
      <c r="B313" s="177" t="s">
        <v>639</v>
      </c>
      <c r="C313" s="182" t="s">
        <v>643</v>
      </c>
      <c r="D313" s="183" t="s">
        <v>255</v>
      </c>
      <c r="E313" s="184">
        <v>761.25</v>
      </c>
      <c r="F313" s="185" t="s">
        <v>644</v>
      </c>
    </row>
    <row r="314" spans="1:6" ht="26.25" customHeight="1" x14ac:dyDescent="0.2">
      <c r="A314" s="177" t="s">
        <v>123</v>
      </c>
      <c r="B314" s="177" t="s">
        <v>639</v>
      </c>
      <c r="C314" s="182" t="s">
        <v>645</v>
      </c>
      <c r="D314" s="183" t="s">
        <v>255</v>
      </c>
      <c r="E314" s="184">
        <v>309.75</v>
      </c>
      <c r="F314" s="185" t="s">
        <v>644</v>
      </c>
    </row>
    <row r="315" spans="1:6" ht="18" customHeight="1" x14ac:dyDescent="0.2">
      <c r="A315" s="177" t="s">
        <v>123</v>
      </c>
      <c r="B315" s="177" t="s">
        <v>639</v>
      </c>
      <c r="C315" s="178" t="s">
        <v>646</v>
      </c>
      <c r="D315" s="179" t="s">
        <v>255</v>
      </c>
      <c r="E315" s="180">
        <v>270.48</v>
      </c>
      <c r="F315" s="185" t="s">
        <v>644</v>
      </c>
    </row>
    <row r="316" spans="1:6" x14ac:dyDescent="0.2">
      <c r="A316" s="177" t="s">
        <v>123</v>
      </c>
      <c r="B316" s="177" t="s">
        <v>639</v>
      </c>
      <c r="C316" s="178" t="s">
        <v>647</v>
      </c>
      <c r="D316" s="179" t="s">
        <v>255</v>
      </c>
      <c r="E316" s="180">
        <v>229.21530000000001</v>
      </c>
      <c r="F316" s="181" t="s">
        <v>641</v>
      </c>
    </row>
    <row r="317" spans="1:6" x14ac:dyDescent="0.2">
      <c r="A317" s="177" t="s">
        <v>123</v>
      </c>
      <c r="B317" s="177" t="s">
        <v>639</v>
      </c>
      <c r="C317" s="178" t="s">
        <v>648</v>
      </c>
      <c r="D317" s="179" t="s">
        <v>255</v>
      </c>
      <c r="E317" s="180">
        <v>194.25</v>
      </c>
      <c r="F317" s="185" t="s">
        <v>644</v>
      </c>
    </row>
    <row r="318" spans="1:6" x14ac:dyDescent="0.2">
      <c r="A318" s="177" t="s">
        <v>123</v>
      </c>
      <c r="B318" s="177" t="s">
        <v>639</v>
      </c>
      <c r="C318" s="178" t="s">
        <v>649</v>
      </c>
      <c r="D318" s="179" t="s">
        <v>255</v>
      </c>
      <c r="E318" s="180">
        <v>414.75</v>
      </c>
      <c r="F318" s="181" t="s">
        <v>641</v>
      </c>
    </row>
    <row r="319" spans="1:6" x14ac:dyDescent="0.2">
      <c r="A319" s="177" t="s">
        <v>123</v>
      </c>
      <c r="B319" s="177" t="s">
        <v>639</v>
      </c>
      <c r="C319" s="178" t="s">
        <v>650</v>
      </c>
      <c r="D319" s="179" t="s">
        <v>255</v>
      </c>
      <c r="E319" s="180">
        <v>414.75</v>
      </c>
      <c r="F319" s="185" t="s">
        <v>644</v>
      </c>
    </row>
    <row r="320" spans="1:6" x14ac:dyDescent="0.2">
      <c r="A320" s="177" t="s">
        <v>123</v>
      </c>
      <c r="B320" s="177" t="s">
        <v>639</v>
      </c>
      <c r="C320" s="182" t="s">
        <v>651</v>
      </c>
      <c r="D320" s="183" t="s">
        <v>255</v>
      </c>
      <c r="E320" s="184">
        <v>3669.75</v>
      </c>
      <c r="F320" s="185" t="s">
        <v>644</v>
      </c>
    </row>
    <row r="321" spans="1:6" x14ac:dyDescent="0.2">
      <c r="A321" s="177" t="s">
        <v>123</v>
      </c>
      <c r="B321" s="177" t="s">
        <v>639</v>
      </c>
      <c r="C321" s="178" t="s">
        <v>652</v>
      </c>
      <c r="D321" s="179" t="s">
        <v>653</v>
      </c>
      <c r="E321" s="180">
        <v>866.25</v>
      </c>
      <c r="F321" s="185" t="s">
        <v>644</v>
      </c>
    </row>
    <row r="322" spans="1:6" ht="24" x14ac:dyDescent="0.2">
      <c r="A322" s="177" t="s">
        <v>123</v>
      </c>
      <c r="B322" s="177" t="s">
        <v>639</v>
      </c>
      <c r="C322" s="178" t="s">
        <v>654</v>
      </c>
      <c r="D322" s="179" t="s">
        <v>255</v>
      </c>
      <c r="E322" s="180">
        <v>8096</v>
      </c>
      <c r="F322" s="185" t="s">
        <v>644</v>
      </c>
    </row>
    <row r="323" spans="1:6" ht="24" x14ac:dyDescent="0.2">
      <c r="A323" s="177" t="s">
        <v>123</v>
      </c>
      <c r="B323" s="177" t="s">
        <v>639</v>
      </c>
      <c r="C323" s="178" t="s">
        <v>655</v>
      </c>
      <c r="D323" s="179" t="s">
        <v>255</v>
      </c>
      <c r="E323" s="180">
        <v>8000</v>
      </c>
      <c r="F323" s="185" t="s">
        <v>644</v>
      </c>
    </row>
    <row r="324" spans="1:6" x14ac:dyDescent="0.2">
      <c r="A324" s="177" t="s">
        <v>123</v>
      </c>
      <c r="B324" s="177" t="s">
        <v>639</v>
      </c>
      <c r="C324" s="182" t="s">
        <v>656</v>
      </c>
      <c r="D324" s="183" t="s">
        <v>255</v>
      </c>
      <c r="E324" s="184">
        <v>167.27</v>
      </c>
      <c r="F324" s="185" t="s">
        <v>644</v>
      </c>
    </row>
    <row r="325" spans="1:6" ht="30.75" customHeight="1" x14ac:dyDescent="0.2">
      <c r="A325" s="177" t="s">
        <v>123</v>
      </c>
      <c r="B325" s="177" t="s">
        <v>639</v>
      </c>
      <c r="C325" s="178" t="s">
        <v>657</v>
      </c>
      <c r="D325" s="179" t="s">
        <v>255</v>
      </c>
      <c r="E325" s="180">
        <v>402.67669999999998</v>
      </c>
      <c r="F325" s="181" t="s">
        <v>641</v>
      </c>
    </row>
    <row r="326" spans="1:6" x14ac:dyDescent="0.2">
      <c r="A326" s="177" t="s">
        <v>123</v>
      </c>
      <c r="B326" s="177" t="s">
        <v>639</v>
      </c>
      <c r="C326" s="178" t="s">
        <v>658</v>
      </c>
      <c r="D326" s="179" t="s">
        <v>255</v>
      </c>
      <c r="E326" s="180">
        <v>600.9153</v>
      </c>
      <c r="F326" s="181" t="s">
        <v>641</v>
      </c>
    </row>
    <row r="327" spans="1:6" x14ac:dyDescent="0.2">
      <c r="A327" s="177" t="s">
        <v>123</v>
      </c>
      <c r="B327" s="177" t="s">
        <v>639</v>
      </c>
      <c r="C327" s="178" t="s">
        <v>659</v>
      </c>
      <c r="D327" s="179" t="s">
        <v>653</v>
      </c>
      <c r="E327" s="180">
        <v>489.40600000000001</v>
      </c>
      <c r="F327" s="185" t="s">
        <v>644</v>
      </c>
    </row>
    <row r="328" spans="1:6" ht="24.75" customHeight="1" x14ac:dyDescent="0.2">
      <c r="A328" s="177" t="s">
        <v>123</v>
      </c>
      <c r="B328" s="177" t="s">
        <v>639</v>
      </c>
      <c r="C328" s="178" t="s">
        <v>660</v>
      </c>
      <c r="D328" s="179" t="s">
        <v>255</v>
      </c>
      <c r="E328" s="180">
        <v>455.48</v>
      </c>
      <c r="F328" s="181" t="s">
        <v>641</v>
      </c>
    </row>
    <row r="329" spans="1:6" ht="24" x14ac:dyDescent="0.2">
      <c r="A329" s="57" t="s">
        <v>136</v>
      </c>
      <c r="B329" s="57" t="s">
        <v>661</v>
      </c>
      <c r="C329" s="58" t="s">
        <v>662</v>
      </c>
      <c r="D329" s="59" t="s">
        <v>255</v>
      </c>
      <c r="E329" s="60">
        <v>6490</v>
      </c>
      <c r="F329" s="97" t="s">
        <v>663</v>
      </c>
    </row>
    <row r="330" spans="1:6" ht="24" x14ac:dyDescent="0.2">
      <c r="A330" s="57" t="s">
        <v>664</v>
      </c>
      <c r="B330" s="57" t="s">
        <v>665</v>
      </c>
      <c r="C330" s="58" t="s">
        <v>666</v>
      </c>
      <c r="D330" s="59" t="s">
        <v>423</v>
      </c>
      <c r="E330" s="60">
        <v>460.2</v>
      </c>
      <c r="F330" s="97" t="s">
        <v>667</v>
      </c>
    </row>
    <row r="331" spans="1:6" ht="36" x14ac:dyDescent="0.2">
      <c r="A331" s="57" t="s">
        <v>74</v>
      </c>
      <c r="B331" s="57" t="s">
        <v>668</v>
      </c>
      <c r="C331" s="58" t="s">
        <v>669</v>
      </c>
      <c r="D331" s="59" t="s">
        <v>670</v>
      </c>
      <c r="E331" s="60">
        <v>44877.760000000002</v>
      </c>
      <c r="F331" s="97" t="s">
        <v>671</v>
      </c>
    </row>
    <row r="332" spans="1:6" x14ac:dyDescent="0.2">
      <c r="A332" s="61" t="s">
        <v>672</v>
      </c>
      <c r="B332" s="61" t="s">
        <v>673</v>
      </c>
      <c r="C332" s="58" t="s">
        <v>674</v>
      </c>
      <c r="D332" s="59" t="s">
        <v>675</v>
      </c>
      <c r="E332" s="60">
        <v>3000</v>
      </c>
      <c r="F332" s="97" t="s">
        <v>676</v>
      </c>
    </row>
    <row r="333" spans="1:6" ht="24" x14ac:dyDescent="0.2">
      <c r="A333" s="186" t="s">
        <v>677</v>
      </c>
      <c r="B333" s="186" t="s">
        <v>678</v>
      </c>
      <c r="C333" s="187" t="s">
        <v>679</v>
      </c>
      <c r="D333" s="188" t="s">
        <v>255</v>
      </c>
      <c r="E333" s="189">
        <v>23562.5</v>
      </c>
      <c r="F333" s="190" t="s">
        <v>680</v>
      </c>
    </row>
    <row r="334" spans="1:6" ht="24" x14ac:dyDescent="0.2">
      <c r="A334" s="186" t="s">
        <v>677</v>
      </c>
      <c r="B334" s="186" t="s">
        <v>678</v>
      </c>
      <c r="C334" s="187" t="s">
        <v>681</v>
      </c>
      <c r="D334" s="188" t="s">
        <v>255</v>
      </c>
      <c r="E334" s="189">
        <v>102660</v>
      </c>
      <c r="F334" s="190" t="s">
        <v>680</v>
      </c>
    </row>
    <row r="335" spans="1:6" ht="20.25" customHeight="1" x14ac:dyDescent="0.2">
      <c r="A335" s="191" t="s">
        <v>682</v>
      </c>
      <c r="B335" s="191" t="s">
        <v>683</v>
      </c>
      <c r="C335" s="192" t="s">
        <v>684</v>
      </c>
      <c r="D335" s="193" t="s">
        <v>255</v>
      </c>
      <c r="E335" s="194">
        <v>590</v>
      </c>
      <c r="F335" s="195" t="s">
        <v>685</v>
      </c>
    </row>
    <row r="336" spans="1:6" ht="15" customHeight="1" x14ac:dyDescent="0.2">
      <c r="A336" s="191" t="s">
        <v>682</v>
      </c>
      <c r="B336" s="191" t="s">
        <v>683</v>
      </c>
      <c r="C336" s="192" t="s">
        <v>686</v>
      </c>
      <c r="D336" s="193" t="s">
        <v>255</v>
      </c>
      <c r="E336" s="194">
        <v>2124</v>
      </c>
      <c r="F336" s="195" t="s">
        <v>685</v>
      </c>
    </row>
    <row r="337" spans="1:6" ht="14.1" customHeight="1" x14ac:dyDescent="0.2">
      <c r="A337" s="191" t="s">
        <v>682</v>
      </c>
      <c r="B337" s="191" t="s">
        <v>683</v>
      </c>
      <c r="C337" s="192" t="s">
        <v>687</v>
      </c>
      <c r="D337" s="193" t="s">
        <v>688</v>
      </c>
      <c r="E337" s="194">
        <v>2832</v>
      </c>
      <c r="F337" s="195" t="s">
        <v>685</v>
      </c>
    </row>
    <row r="338" spans="1:6" x14ac:dyDescent="0.2">
      <c r="A338" s="191" t="s">
        <v>682</v>
      </c>
      <c r="B338" s="191" t="s">
        <v>683</v>
      </c>
      <c r="C338" s="192" t="s">
        <v>689</v>
      </c>
      <c r="D338" s="193" t="s">
        <v>688</v>
      </c>
      <c r="E338" s="194">
        <v>2548.8000000000002</v>
      </c>
      <c r="F338" s="195" t="s">
        <v>685</v>
      </c>
    </row>
    <row r="339" spans="1:6" ht="15" customHeight="1" x14ac:dyDescent="0.2">
      <c r="A339" s="191" t="s">
        <v>682</v>
      </c>
      <c r="B339" s="191" t="s">
        <v>683</v>
      </c>
      <c r="C339" s="192" t="s">
        <v>690</v>
      </c>
      <c r="D339" s="193" t="s">
        <v>688</v>
      </c>
      <c r="E339" s="194">
        <v>2360</v>
      </c>
      <c r="F339" s="195" t="s">
        <v>685</v>
      </c>
    </row>
    <row r="340" spans="1:6" ht="24" x14ac:dyDescent="0.2">
      <c r="A340" s="191" t="s">
        <v>682</v>
      </c>
      <c r="B340" s="191" t="s">
        <v>683</v>
      </c>
      <c r="C340" s="192" t="s">
        <v>691</v>
      </c>
      <c r="D340" s="193" t="s">
        <v>688</v>
      </c>
      <c r="E340" s="194">
        <v>2360</v>
      </c>
      <c r="F340" s="195" t="s">
        <v>685</v>
      </c>
    </row>
    <row r="341" spans="1:6" x14ac:dyDescent="0.2">
      <c r="A341" s="191" t="s">
        <v>682</v>
      </c>
      <c r="B341" s="191" t="s">
        <v>683</v>
      </c>
      <c r="C341" s="192" t="s">
        <v>692</v>
      </c>
      <c r="D341" s="193" t="s">
        <v>688</v>
      </c>
      <c r="E341" s="194">
        <v>708</v>
      </c>
      <c r="F341" s="195" t="s">
        <v>685</v>
      </c>
    </row>
    <row r="342" spans="1:6" x14ac:dyDescent="0.2">
      <c r="A342" s="191" t="s">
        <v>682</v>
      </c>
      <c r="B342" s="191" t="s">
        <v>683</v>
      </c>
      <c r="C342" s="192" t="s">
        <v>693</v>
      </c>
      <c r="D342" s="193" t="s">
        <v>255</v>
      </c>
      <c r="E342" s="194">
        <v>7670</v>
      </c>
      <c r="F342" s="195" t="s">
        <v>685</v>
      </c>
    </row>
    <row r="343" spans="1:6" ht="24" x14ac:dyDescent="0.2">
      <c r="A343" s="191" t="s">
        <v>682</v>
      </c>
      <c r="B343" s="191" t="s">
        <v>683</v>
      </c>
      <c r="C343" s="192" t="s">
        <v>694</v>
      </c>
      <c r="D343" s="193" t="s">
        <v>688</v>
      </c>
      <c r="E343" s="194">
        <v>2548.8000000000002</v>
      </c>
      <c r="F343" s="195" t="s">
        <v>685</v>
      </c>
    </row>
    <row r="344" spans="1:6" ht="24" x14ac:dyDescent="0.2">
      <c r="A344" s="191" t="s">
        <v>682</v>
      </c>
      <c r="B344" s="191" t="s">
        <v>683</v>
      </c>
      <c r="C344" s="192" t="s">
        <v>695</v>
      </c>
      <c r="D344" s="193" t="s">
        <v>255</v>
      </c>
      <c r="E344" s="194">
        <v>2360</v>
      </c>
      <c r="F344" s="195" t="s">
        <v>685</v>
      </c>
    </row>
    <row r="345" spans="1:6" ht="24" x14ac:dyDescent="0.2">
      <c r="A345" s="191" t="s">
        <v>682</v>
      </c>
      <c r="B345" s="191" t="s">
        <v>683</v>
      </c>
      <c r="C345" s="192" t="s">
        <v>696</v>
      </c>
      <c r="D345" s="193" t="s">
        <v>255</v>
      </c>
      <c r="E345" s="194">
        <v>1770</v>
      </c>
      <c r="F345" s="195" t="s">
        <v>685</v>
      </c>
    </row>
    <row r="346" spans="1:6" x14ac:dyDescent="0.2">
      <c r="A346" s="191" t="s">
        <v>682</v>
      </c>
      <c r="B346" s="191" t="s">
        <v>683</v>
      </c>
      <c r="C346" s="192" t="s">
        <v>697</v>
      </c>
      <c r="D346" s="193" t="s">
        <v>255</v>
      </c>
      <c r="E346" s="194">
        <v>1121</v>
      </c>
      <c r="F346" s="195" t="s">
        <v>685</v>
      </c>
    </row>
    <row r="347" spans="1:6" x14ac:dyDescent="0.2">
      <c r="A347" s="196" t="s">
        <v>698</v>
      </c>
      <c r="B347" s="196" t="s">
        <v>699</v>
      </c>
      <c r="C347" s="197" t="s">
        <v>700</v>
      </c>
      <c r="D347" s="198" t="s">
        <v>255</v>
      </c>
      <c r="E347" s="199">
        <v>1770</v>
      </c>
      <c r="F347" s="200" t="s">
        <v>701</v>
      </c>
    </row>
    <row r="348" spans="1:6" ht="24" x14ac:dyDescent="0.2">
      <c r="A348" s="196" t="s">
        <v>698</v>
      </c>
      <c r="B348" s="196" t="s">
        <v>699</v>
      </c>
      <c r="C348" s="197" t="s">
        <v>702</v>
      </c>
      <c r="D348" s="198" t="s">
        <v>255</v>
      </c>
      <c r="E348" s="199">
        <v>1062</v>
      </c>
      <c r="F348" s="200" t="s">
        <v>701</v>
      </c>
    </row>
    <row r="349" spans="1:6" x14ac:dyDescent="0.2">
      <c r="A349" s="196" t="s">
        <v>698</v>
      </c>
      <c r="B349" s="196" t="s">
        <v>699</v>
      </c>
      <c r="C349" s="197" t="s">
        <v>703</v>
      </c>
      <c r="D349" s="198" t="s">
        <v>255</v>
      </c>
      <c r="E349" s="199">
        <v>420.55200000000002</v>
      </c>
      <c r="F349" s="200" t="s">
        <v>701</v>
      </c>
    </row>
    <row r="350" spans="1:6" ht="24" x14ac:dyDescent="0.2">
      <c r="A350" s="196" t="s">
        <v>698</v>
      </c>
      <c r="B350" s="196" t="s">
        <v>699</v>
      </c>
      <c r="C350" s="197" t="s">
        <v>704</v>
      </c>
      <c r="D350" s="198" t="s">
        <v>255</v>
      </c>
      <c r="E350" s="199">
        <v>420.73</v>
      </c>
      <c r="F350" s="200" t="s">
        <v>701</v>
      </c>
    </row>
    <row r="351" spans="1:6" ht="24" x14ac:dyDescent="0.2">
      <c r="A351" s="196" t="s">
        <v>698</v>
      </c>
      <c r="B351" s="196" t="s">
        <v>699</v>
      </c>
      <c r="C351" s="197" t="s">
        <v>705</v>
      </c>
      <c r="D351" s="198" t="s">
        <v>255</v>
      </c>
      <c r="E351" s="199">
        <v>1379.48</v>
      </c>
      <c r="F351" s="200" t="s">
        <v>701</v>
      </c>
    </row>
    <row r="352" spans="1:6" ht="24" x14ac:dyDescent="0.2">
      <c r="A352" s="196" t="s">
        <v>698</v>
      </c>
      <c r="B352" s="196" t="s">
        <v>699</v>
      </c>
      <c r="C352" s="197" t="s">
        <v>705</v>
      </c>
      <c r="D352" s="198" t="s">
        <v>255</v>
      </c>
      <c r="E352" s="199">
        <v>486.69200000000001</v>
      </c>
      <c r="F352" s="200" t="s">
        <v>701</v>
      </c>
    </row>
    <row r="353" spans="1:6" ht="24" x14ac:dyDescent="0.2">
      <c r="A353" s="196" t="s">
        <v>698</v>
      </c>
      <c r="B353" s="196" t="s">
        <v>699</v>
      </c>
      <c r="C353" s="197" t="s">
        <v>706</v>
      </c>
      <c r="D353" s="198" t="s">
        <v>255</v>
      </c>
      <c r="E353" s="199">
        <v>420.09199999999998</v>
      </c>
      <c r="F353" s="200" t="s">
        <v>701</v>
      </c>
    </row>
    <row r="354" spans="1:6" ht="24" x14ac:dyDescent="0.2">
      <c r="A354" s="196" t="s">
        <v>698</v>
      </c>
      <c r="B354" s="196" t="s">
        <v>699</v>
      </c>
      <c r="C354" s="197" t="s">
        <v>707</v>
      </c>
      <c r="D354" s="198" t="s">
        <v>255</v>
      </c>
      <c r="E354" s="199">
        <v>422.358</v>
      </c>
      <c r="F354" s="200" t="s">
        <v>701</v>
      </c>
    </row>
    <row r="355" spans="1:6" ht="15" customHeight="1" x14ac:dyDescent="0.2">
      <c r="A355" s="196" t="s">
        <v>698</v>
      </c>
      <c r="B355" s="196" t="s">
        <v>699</v>
      </c>
      <c r="C355" s="197" t="s">
        <v>708</v>
      </c>
      <c r="D355" s="198" t="s">
        <v>255</v>
      </c>
      <c r="E355" s="199">
        <v>422.44</v>
      </c>
      <c r="F355" s="200" t="s">
        <v>701</v>
      </c>
    </row>
    <row r="356" spans="1:6" ht="24" x14ac:dyDescent="0.2">
      <c r="A356" s="196" t="s">
        <v>698</v>
      </c>
      <c r="B356" s="196" t="s">
        <v>699</v>
      </c>
      <c r="C356" s="197" t="s">
        <v>709</v>
      </c>
      <c r="D356" s="198" t="s">
        <v>255</v>
      </c>
      <c r="E356" s="199">
        <v>422.62799999999999</v>
      </c>
      <c r="F356" s="200" t="s">
        <v>701</v>
      </c>
    </row>
    <row r="357" spans="1:6" ht="14.1" customHeight="1" x14ac:dyDescent="0.2">
      <c r="A357" s="196" t="s">
        <v>698</v>
      </c>
      <c r="B357" s="196" t="s">
        <v>699</v>
      </c>
      <c r="C357" s="197" t="s">
        <v>710</v>
      </c>
      <c r="D357" s="198" t="s">
        <v>255</v>
      </c>
      <c r="E357" s="199">
        <v>810.41200000000003</v>
      </c>
      <c r="F357" s="200" t="s">
        <v>701</v>
      </c>
    </row>
    <row r="358" spans="1:6" x14ac:dyDescent="0.2">
      <c r="A358" s="196" t="s">
        <v>698</v>
      </c>
      <c r="B358" s="196" t="s">
        <v>699</v>
      </c>
      <c r="C358" s="197" t="s">
        <v>711</v>
      </c>
      <c r="D358" s="198" t="s">
        <v>255</v>
      </c>
      <c r="E358" s="199">
        <v>1069.47</v>
      </c>
      <c r="F358" s="200" t="s">
        <v>701</v>
      </c>
    </row>
    <row r="359" spans="1:6" ht="18" customHeight="1" x14ac:dyDescent="0.2">
      <c r="A359" s="196" t="s">
        <v>698</v>
      </c>
      <c r="B359" s="196" t="s">
        <v>699</v>
      </c>
      <c r="C359" s="197" t="s">
        <v>712</v>
      </c>
      <c r="D359" s="198" t="s">
        <v>255</v>
      </c>
      <c r="E359" s="199">
        <v>3499.9967000000001</v>
      </c>
      <c r="F359" s="200" t="s">
        <v>701</v>
      </c>
    </row>
    <row r="360" spans="1:6" ht="18.95" customHeight="1" x14ac:dyDescent="0.2">
      <c r="A360" s="196" t="s">
        <v>698</v>
      </c>
      <c r="B360" s="196" t="s">
        <v>699</v>
      </c>
      <c r="C360" s="197" t="s">
        <v>713</v>
      </c>
      <c r="D360" s="198" t="s">
        <v>255</v>
      </c>
      <c r="E360" s="199">
        <v>200.6</v>
      </c>
      <c r="F360" s="200" t="s">
        <v>701</v>
      </c>
    </row>
    <row r="361" spans="1:6" ht="15.95" customHeight="1" x14ac:dyDescent="0.2">
      <c r="A361" s="196" t="s">
        <v>698</v>
      </c>
      <c r="B361" s="196" t="s">
        <v>699</v>
      </c>
      <c r="C361" s="197" t="s">
        <v>714</v>
      </c>
      <c r="D361" s="198" t="s">
        <v>255</v>
      </c>
      <c r="E361" s="199">
        <v>17.405000000000001</v>
      </c>
      <c r="F361" s="200" t="s">
        <v>701</v>
      </c>
    </row>
    <row r="362" spans="1:6" ht="21" customHeight="1" x14ac:dyDescent="0.2">
      <c r="A362" s="196" t="s">
        <v>698</v>
      </c>
      <c r="B362" s="196" t="s">
        <v>699</v>
      </c>
      <c r="C362" s="197" t="s">
        <v>715</v>
      </c>
      <c r="D362" s="198" t="s">
        <v>255</v>
      </c>
      <c r="E362" s="199">
        <v>101.48</v>
      </c>
      <c r="F362" s="200" t="s">
        <v>701</v>
      </c>
    </row>
    <row r="363" spans="1:6" x14ac:dyDescent="0.2">
      <c r="A363" s="196" t="s">
        <v>698</v>
      </c>
      <c r="B363" s="196" t="s">
        <v>699</v>
      </c>
      <c r="C363" s="197" t="s">
        <v>716</v>
      </c>
      <c r="D363" s="198" t="s">
        <v>255</v>
      </c>
      <c r="E363" s="199">
        <v>15.281000000000001</v>
      </c>
      <c r="F363" s="200" t="s">
        <v>701</v>
      </c>
    </row>
    <row r="364" spans="1:6" x14ac:dyDescent="0.2">
      <c r="A364" s="196" t="s">
        <v>698</v>
      </c>
      <c r="B364" s="196" t="s">
        <v>699</v>
      </c>
      <c r="C364" s="197" t="s">
        <v>717</v>
      </c>
      <c r="D364" s="198" t="s">
        <v>255</v>
      </c>
      <c r="E364" s="199">
        <v>34.81</v>
      </c>
      <c r="F364" s="200" t="s">
        <v>701</v>
      </c>
    </row>
    <row r="365" spans="1:6" x14ac:dyDescent="0.2">
      <c r="A365" s="196" t="s">
        <v>698</v>
      </c>
      <c r="B365" s="196" t="s">
        <v>699</v>
      </c>
      <c r="C365" s="197" t="s">
        <v>718</v>
      </c>
      <c r="D365" s="198" t="s">
        <v>255</v>
      </c>
      <c r="E365" s="199">
        <v>77.88</v>
      </c>
      <c r="F365" s="200" t="s">
        <v>701</v>
      </c>
    </row>
    <row r="366" spans="1:6" x14ac:dyDescent="0.2">
      <c r="A366" s="196" t="s">
        <v>698</v>
      </c>
      <c r="B366" s="196" t="s">
        <v>699</v>
      </c>
      <c r="C366" s="197" t="s">
        <v>719</v>
      </c>
      <c r="D366" s="198" t="s">
        <v>282</v>
      </c>
      <c r="E366" s="199">
        <v>403.79669999999999</v>
      </c>
      <c r="F366" s="200" t="s">
        <v>701</v>
      </c>
    </row>
    <row r="367" spans="1:6" x14ac:dyDescent="0.2">
      <c r="A367" s="196" t="s">
        <v>698</v>
      </c>
      <c r="B367" s="196" t="s">
        <v>699</v>
      </c>
      <c r="C367" s="197" t="s">
        <v>720</v>
      </c>
      <c r="D367" s="198" t="s">
        <v>282</v>
      </c>
      <c r="E367" s="199">
        <v>36</v>
      </c>
      <c r="F367" s="200" t="s">
        <v>701</v>
      </c>
    </row>
    <row r="368" spans="1:6" x14ac:dyDescent="0.2">
      <c r="A368" s="196" t="s">
        <v>698</v>
      </c>
      <c r="B368" s="196" t="s">
        <v>699</v>
      </c>
      <c r="C368" s="197" t="s">
        <v>721</v>
      </c>
      <c r="D368" s="198" t="s">
        <v>282</v>
      </c>
      <c r="E368" s="199">
        <v>154.875</v>
      </c>
      <c r="F368" s="200" t="s">
        <v>701</v>
      </c>
    </row>
    <row r="369" spans="1:6" x14ac:dyDescent="0.2">
      <c r="A369" s="196" t="s">
        <v>698</v>
      </c>
      <c r="B369" s="196" t="s">
        <v>699</v>
      </c>
      <c r="C369" s="196" t="s">
        <v>722</v>
      </c>
      <c r="D369" s="198" t="s">
        <v>255</v>
      </c>
      <c r="E369" s="201">
        <v>121.54</v>
      </c>
      <c r="F369" s="202" t="s">
        <v>701</v>
      </c>
    </row>
    <row r="370" spans="1:6" ht="18" customHeight="1" x14ac:dyDescent="0.2">
      <c r="A370" s="196" t="s">
        <v>698</v>
      </c>
      <c r="B370" s="196" t="s">
        <v>699</v>
      </c>
      <c r="C370" s="197" t="s">
        <v>723</v>
      </c>
      <c r="D370" s="198" t="s">
        <v>255</v>
      </c>
      <c r="E370" s="199">
        <v>510.04250000000002</v>
      </c>
      <c r="F370" s="200" t="s">
        <v>701</v>
      </c>
    </row>
    <row r="371" spans="1:6" ht="24" x14ac:dyDescent="0.2">
      <c r="A371" s="196" t="s">
        <v>698</v>
      </c>
      <c r="B371" s="196" t="s">
        <v>699</v>
      </c>
      <c r="C371" s="197" t="s">
        <v>724</v>
      </c>
      <c r="D371" s="198" t="s">
        <v>255</v>
      </c>
      <c r="E371" s="199">
        <v>510.04250000000002</v>
      </c>
      <c r="F371" s="200" t="s">
        <v>701</v>
      </c>
    </row>
    <row r="372" spans="1:6" ht="24" x14ac:dyDescent="0.2">
      <c r="A372" s="196" t="s">
        <v>698</v>
      </c>
      <c r="B372" s="196" t="s">
        <v>699</v>
      </c>
      <c r="C372" s="197" t="s">
        <v>725</v>
      </c>
      <c r="D372" s="198" t="s">
        <v>255</v>
      </c>
      <c r="E372" s="199">
        <v>445.214</v>
      </c>
      <c r="F372" s="200" t="s">
        <v>701</v>
      </c>
    </row>
    <row r="373" spans="1:6" ht="24" x14ac:dyDescent="0.2">
      <c r="A373" s="196" t="s">
        <v>698</v>
      </c>
      <c r="B373" s="196" t="s">
        <v>699</v>
      </c>
      <c r="C373" s="197" t="s">
        <v>726</v>
      </c>
      <c r="D373" s="198" t="s">
        <v>255</v>
      </c>
      <c r="E373" s="199">
        <v>445.21409999999997</v>
      </c>
      <c r="F373" s="200" t="s">
        <v>701</v>
      </c>
    </row>
    <row r="374" spans="1:6" ht="21.75" customHeight="1" x14ac:dyDescent="0.2">
      <c r="A374" s="196" t="s">
        <v>698</v>
      </c>
      <c r="B374" s="196" t="s">
        <v>699</v>
      </c>
      <c r="C374" s="197" t="s">
        <v>726</v>
      </c>
      <c r="D374" s="198" t="s">
        <v>255</v>
      </c>
      <c r="E374" s="199">
        <v>437.91</v>
      </c>
      <c r="F374" s="200" t="s">
        <v>701</v>
      </c>
    </row>
    <row r="375" spans="1:6" ht="24" x14ac:dyDescent="0.2">
      <c r="A375" s="196" t="s">
        <v>698</v>
      </c>
      <c r="B375" s="196" t="s">
        <v>699</v>
      </c>
      <c r="C375" s="197" t="s">
        <v>727</v>
      </c>
      <c r="D375" s="198" t="s">
        <v>255</v>
      </c>
      <c r="E375" s="199">
        <v>440.16329999999999</v>
      </c>
      <c r="F375" s="200" t="s">
        <v>701</v>
      </c>
    </row>
    <row r="376" spans="1:6" ht="24" x14ac:dyDescent="0.2">
      <c r="A376" s="196" t="s">
        <v>698</v>
      </c>
      <c r="B376" s="196" t="s">
        <v>699</v>
      </c>
      <c r="C376" s="197" t="s">
        <v>728</v>
      </c>
      <c r="D376" s="198" t="s">
        <v>255</v>
      </c>
      <c r="E376" s="199">
        <v>439.49</v>
      </c>
      <c r="F376" s="200" t="s">
        <v>701</v>
      </c>
    </row>
    <row r="377" spans="1:6" ht="24" x14ac:dyDescent="0.2">
      <c r="A377" s="196" t="s">
        <v>698</v>
      </c>
      <c r="B377" s="196" t="s">
        <v>699</v>
      </c>
      <c r="C377" s="197" t="s">
        <v>729</v>
      </c>
      <c r="D377" s="198" t="s">
        <v>255</v>
      </c>
      <c r="E377" s="199">
        <v>442.005</v>
      </c>
      <c r="F377" s="200" t="s">
        <v>701</v>
      </c>
    </row>
    <row r="378" spans="1:6" ht="24" x14ac:dyDescent="0.2">
      <c r="A378" s="196" t="s">
        <v>698</v>
      </c>
      <c r="B378" s="196" t="s">
        <v>699</v>
      </c>
      <c r="C378" s="197" t="s">
        <v>730</v>
      </c>
      <c r="D378" s="198" t="s">
        <v>255</v>
      </c>
      <c r="E378" s="199">
        <v>439.49</v>
      </c>
      <c r="F378" s="200" t="s">
        <v>701</v>
      </c>
    </row>
    <row r="379" spans="1:6" ht="24" x14ac:dyDescent="0.2">
      <c r="A379" s="196" t="s">
        <v>698</v>
      </c>
      <c r="B379" s="196" t="s">
        <v>699</v>
      </c>
      <c r="C379" s="197" t="s">
        <v>731</v>
      </c>
      <c r="D379" s="198" t="s">
        <v>255</v>
      </c>
      <c r="E379" s="199">
        <v>835.00300000000004</v>
      </c>
      <c r="F379" s="200" t="s">
        <v>701</v>
      </c>
    </row>
    <row r="380" spans="1:6" ht="24" x14ac:dyDescent="0.2">
      <c r="A380" s="196" t="s">
        <v>698</v>
      </c>
      <c r="B380" s="196" t="s">
        <v>699</v>
      </c>
      <c r="C380" s="197" t="s">
        <v>732</v>
      </c>
      <c r="D380" s="198" t="s">
        <v>255</v>
      </c>
      <c r="E380" s="199">
        <v>1110</v>
      </c>
      <c r="F380" s="200" t="s">
        <v>701</v>
      </c>
    </row>
    <row r="381" spans="1:6" ht="24" x14ac:dyDescent="0.2">
      <c r="A381" s="196" t="s">
        <v>698</v>
      </c>
      <c r="B381" s="196" t="s">
        <v>699</v>
      </c>
      <c r="C381" s="197" t="s">
        <v>733</v>
      </c>
      <c r="D381" s="198" t="s">
        <v>255</v>
      </c>
      <c r="E381" s="199">
        <v>932.61249999999995</v>
      </c>
      <c r="F381" s="200" t="s">
        <v>701</v>
      </c>
    </row>
    <row r="382" spans="1:6" ht="24" x14ac:dyDescent="0.2">
      <c r="A382" s="196" t="s">
        <v>698</v>
      </c>
      <c r="B382" s="196" t="s">
        <v>699</v>
      </c>
      <c r="C382" s="197" t="s">
        <v>734</v>
      </c>
      <c r="D382" s="198" t="s">
        <v>255</v>
      </c>
      <c r="E382" s="199">
        <v>932.39</v>
      </c>
      <c r="F382" s="200" t="s">
        <v>701</v>
      </c>
    </row>
    <row r="383" spans="1:6" ht="24" x14ac:dyDescent="0.2">
      <c r="A383" s="196" t="s">
        <v>698</v>
      </c>
      <c r="B383" s="196" t="s">
        <v>699</v>
      </c>
      <c r="C383" s="197" t="s">
        <v>735</v>
      </c>
      <c r="D383" s="198" t="s">
        <v>255</v>
      </c>
      <c r="E383" s="199">
        <v>932.39</v>
      </c>
      <c r="F383" s="200" t="s">
        <v>701</v>
      </c>
    </row>
    <row r="384" spans="1:6" ht="24" x14ac:dyDescent="0.2">
      <c r="A384" s="196" t="s">
        <v>698</v>
      </c>
      <c r="B384" s="196" t="s">
        <v>699</v>
      </c>
      <c r="C384" s="197" t="s">
        <v>736</v>
      </c>
      <c r="D384" s="198" t="s">
        <v>255</v>
      </c>
      <c r="E384" s="199">
        <v>1015</v>
      </c>
      <c r="F384" s="200" t="s">
        <v>701</v>
      </c>
    </row>
    <row r="385" spans="1:6" ht="24" x14ac:dyDescent="0.2">
      <c r="A385" s="196" t="s">
        <v>698</v>
      </c>
      <c r="B385" s="196" t="s">
        <v>699</v>
      </c>
      <c r="C385" s="197" t="s">
        <v>737</v>
      </c>
      <c r="D385" s="198" t="s">
        <v>255</v>
      </c>
      <c r="E385" s="199">
        <v>927.75</v>
      </c>
      <c r="F385" s="200" t="s">
        <v>701</v>
      </c>
    </row>
    <row r="386" spans="1:6" ht="24" x14ac:dyDescent="0.2">
      <c r="A386" s="196" t="s">
        <v>698</v>
      </c>
      <c r="B386" s="196" t="s">
        <v>699</v>
      </c>
      <c r="C386" s="197" t="s">
        <v>738</v>
      </c>
      <c r="D386" s="198" t="s">
        <v>255</v>
      </c>
      <c r="E386" s="199">
        <v>922.77329999999995</v>
      </c>
      <c r="F386" s="200" t="s">
        <v>701</v>
      </c>
    </row>
    <row r="387" spans="1:6" ht="24" x14ac:dyDescent="0.2">
      <c r="A387" s="196" t="s">
        <v>698</v>
      </c>
      <c r="B387" s="196" t="s">
        <v>699</v>
      </c>
      <c r="C387" s="197" t="s">
        <v>739</v>
      </c>
      <c r="D387" s="198" t="s">
        <v>255</v>
      </c>
      <c r="E387" s="199">
        <v>929.53330000000005</v>
      </c>
      <c r="F387" s="200" t="s">
        <v>701</v>
      </c>
    </row>
    <row r="388" spans="1:6" ht="24" x14ac:dyDescent="0.2">
      <c r="A388" s="196" t="s">
        <v>698</v>
      </c>
      <c r="B388" s="196" t="s">
        <v>699</v>
      </c>
      <c r="C388" s="197" t="s">
        <v>740</v>
      </c>
      <c r="D388" s="198" t="s">
        <v>255</v>
      </c>
      <c r="E388" s="199">
        <v>885</v>
      </c>
      <c r="F388" s="200" t="s">
        <v>701</v>
      </c>
    </row>
    <row r="389" spans="1:6" ht="24" x14ac:dyDescent="0.2">
      <c r="A389" s="196" t="s">
        <v>698</v>
      </c>
      <c r="B389" s="196" t="s">
        <v>699</v>
      </c>
      <c r="C389" s="197" t="s">
        <v>741</v>
      </c>
      <c r="D389" s="198" t="s">
        <v>255</v>
      </c>
      <c r="E389" s="199">
        <v>1017.5025000000001</v>
      </c>
      <c r="F389" s="200" t="s">
        <v>701</v>
      </c>
    </row>
    <row r="390" spans="1:6" ht="24" x14ac:dyDescent="0.2">
      <c r="A390" s="196" t="s">
        <v>698</v>
      </c>
      <c r="B390" s="196" t="s">
        <v>699</v>
      </c>
      <c r="C390" s="197" t="s">
        <v>742</v>
      </c>
      <c r="D390" s="198" t="s">
        <v>255</v>
      </c>
      <c r="E390" s="199">
        <v>2700.0052000000001</v>
      </c>
      <c r="F390" s="200" t="s">
        <v>701</v>
      </c>
    </row>
    <row r="391" spans="1:6" ht="24" x14ac:dyDescent="0.2">
      <c r="A391" s="196" t="s">
        <v>698</v>
      </c>
      <c r="B391" s="196" t="s">
        <v>699</v>
      </c>
      <c r="C391" s="197" t="s">
        <v>743</v>
      </c>
      <c r="D391" s="198" t="s">
        <v>255</v>
      </c>
      <c r="E391" s="199">
        <v>2799.9985000000001</v>
      </c>
      <c r="F391" s="200" t="s">
        <v>701</v>
      </c>
    </row>
    <row r="392" spans="1:6" ht="24" x14ac:dyDescent="0.2">
      <c r="A392" s="196" t="s">
        <v>698</v>
      </c>
      <c r="B392" s="196" t="s">
        <v>699</v>
      </c>
      <c r="C392" s="197" t="s">
        <v>744</v>
      </c>
      <c r="D392" s="198" t="s">
        <v>255</v>
      </c>
      <c r="E392" s="199">
        <v>2149.9960000000001</v>
      </c>
      <c r="F392" s="200" t="s">
        <v>701</v>
      </c>
    </row>
    <row r="393" spans="1:6" ht="24" x14ac:dyDescent="0.2">
      <c r="A393" s="196" t="s">
        <v>698</v>
      </c>
      <c r="B393" s="196" t="s">
        <v>699</v>
      </c>
      <c r="C393" s="197" t="s">
        <v>745</v>
      </c>
      <c r="D393" s="198" t="s">
        <v>255</v>
      </c>
      <c r="E393" s="199">
        <v>3650</v>
      </c>
      <c r="F393" s="200" t="s">
        <v>701</v>
      </c>
    </row>
    <row r="394" spans="1:6" ht="14.1" customHeight="1" x14ac:dyDescent="0.2">
      <c r="A394" s="196" t="s">
        <v>698</v>
      </c>
      <c r="B394" s="196" t="s">
        <v>699</v>
      </c>
      <c r="C394" s="197" t="s">
        <v>746</v>
      </c>
      <c r="D394" s="198" t="s">
        <v>255</v>
      </c>
      <c r="E394" s="199">
        <v>30.68</v>
      </c>
      <c r="F394" s="200" t="s">
        <v>701</v>
      </c>
    </row>
    <row r="395" spans="1:6" ht="24" x14ac:dyDescent="0.2">
      <c r="A395" s="196" t="s">
        <v>698</v>
      </c>
      <c r="B395" s="196" t="s">
        <v>699</v>
      </c>
      <c r="C395" s="197" t="s">
        <v>747</v>
      </c>
      <c r="D395" s="198" t="s">
        <v>255</v>
      </c>
      <c r="E395" s="199">
        <v>5039.8509999999997</v>
      </c>
      <c r="F395" s="200" t="s">
        <v>701</v>
      </c>
    </row>
    <row r="396" spans="1:6" ht="24" x14ac:dyDescent="0.2">
      <c r="A396" s="196" t="s">
        <v>698</v>
      </c>
      <c r="B396" s="196" t="s">
        <v>699</v>
      </c>
      <c r="C396" s="197" t="s">
        <v>748</v>
      </c>
      <c r="D396" s="198" t="s">
        <v>255</v>
      </c>
      <c r="E396" s="199">
        <v>2700.0050000000001</v>
      </c>
      <c r="F396" s="200" t="s">
        <v>701</v>
      </c>
    </row>
    <row r="397" spans="1:6" x14ac:dyDescent="0.2">
      <c r="A397" s="196" t="s">
        <v>698</v>
      </c>
      <c r="B397" s="196" t="s">
        <v>699</v>
      </c>
      <c r="C397" s="197" t="s">
        <v>749</v>
      </c>
      <c r="D397" s="198" t="s">
        <v>255</v>
      </c>
      <c r="E397" s="199">
        <v>9.9946000000000002</v>
      </c>
      <c r="F397" s="200" t="s">
        <v>701</v>
      </c>
    </row>
    <row r="398" spans="1:6" ht="24.75" customHeight="1" x14ac:dyDescent="0.2">
      <c r="A398" s="196" t="s">
        <v>698</v>
      </c>
      <c r="B398" s="196" t="s">
        <v>699</v>
      </c>
      <c r="C398" s="197" t="s">
        <v>750</v>
      </c>
      <c r="D398" s="198" t="s">
        <v>255</v>
      </c>
      <c r="E398" s="199">
        <v>35.4</v>
      </c>
      <c r="F398" s="200" t="s">
        <v>701</v>
      </c>
    </row>
    <row r="399" spans="1:6" ht="24" x14ac:dyDescent="0.2">
      <c r="A399" s="196" t="s">
        <v>698</v>
      </c>
      <c r="B399" s="196" t="s">
        <v>699</v>
      </c>
      <c r="C399" s="197" t="s">
        <v>751</v>
      </c>
      <c r="D399" s="198" t="s">
        <v>255</v>
      </c>
      <c r="E399" s="199">
        <v>1184.72</v>
      </c>
      <c r="F399" s="200" t="s">
        <v>701</v>
      </c>
    </row>
    <row r="400" spans="1:6" ht="24" x14ac:dyDescent="0.2">
      <c r="A400" s="196" t="s">
        <v>698</v>
      </c>
      <c r="B400" s="196" t="s">
        <v>699</v>
      </c>
      <c r="C400" s="197" t="s">
        <v>752</v>
      </c>
      <c r="D400" s="198" t="s">
        <v>255</v>
      </c>
      <c r="E400" s="199">
        <v>2265.6</v>
      </c>
      <c r="F400" s="200" t="s">
        <v>701</v>
      </c>
    </row>
    <row r="401" spans="1:6" x14ac:dyDescent="0.2">
      <c r="A401" s="196" t="s">
        <v>698</v>
      </c>
      <c r="B401" s="196" t="s">
        <v>699</v>
      </c>
      <c r="C401" s="197" t="s">
        <v>753</v>
      </c>
      <c r="D401" s="198" t="s">
        <v>255</v>
      </c>
      <c r="E401" s="199">
        <v>13.3222</v>
      </c>
      <c r="F401" s="200" t="s">
        <v>701</v>
      </c>
    </row>
    <row r="402" spans="1:6" x14ac:dyDescent="0.2">
      <c r="A402" s="196" t="s">
        <v>698</v>
      </c>
      <c r="B402" s="196" t="s">
        <v>699</v>
      </c>
      <c r="C402" s="197" t="s">
        <v>754</v>
      </c>
      <c r="D402" s="198" t="s">
        <v>255</v>
      </c>
      <c r="E402" s="199">
        <v>107.675</v>
      </c>
      <c r="F402" s="200" t="s">
        <v>701</v>
      </c>
    </row>
    <row r="403" spans="1:6" ht="21.75" customHeight="1" x14ac:dyDescent="0.2">
      <c r="A403" s="196" t="s">
        <v>698</v>
      </c>
      <c r="B403" s="196" t="s">
        <v>699</v>
      </c>
      <c r="C403" s="197" t="s">
        <v>755</v>
      </c>
      <c r="D403" s="198" t="s">
        <v>255</v>
      </c>
      <c r="E403" s="199">
        <v>21.771000000000001</v>
      </c>
      <c r="F403" s="200" t="s">
        <v>701</v>
      </c>
    </row>
    <row r="404" spans="1:6" x14ac:dyDescent="0.2">
      <c r="A404" s="196" t="s">
        <v>698</v>
      </c>
      <c r="B404" s="196" t="s">
        <v>699</v>
      </c>
      <c r="C404" s="197" t="s">
        <v>756</v>
      </c>
      <c r="D404" s="198" t="s">
        <v>255</v>
      </c>
      <c r="E404" s="199">
        <v>7.8470000000000004</v>
      </c>
      <c r="F404" s="200" t="s">
        <v>701</v>
      </c>
    </row>
    <row r="405" spans="1:6" ht="24" x14ac:dyDescent="0.2">
      <c r="A405" s="196" t="s">
        <v>698</v>
      </c>
      <c r="B405" s="196" t="s">
        <v>699</v>
      </c>
      <c r="C405" s="197" t="s">
        <v>757</v>
      </c>
      <c r="D405" s="198" t="s">
        <v>255</v>
      </c>
      <c r="E405" s="199">
        <v>885.4</v>
      </c>
      <c r="F405" s="200" t="s">
        <v>701</v>
      </c>
    </row>
    <row r="406" spans="1:6" ht="24" x14ac:dyDescent="0.2">
      <c r="A406" s="196" t="s">
        <v>698</v>
      </c>
      <c r="B406" s="196" t="s">
        <v>699</v>
      </c>
      <c r="C406" s="197" t="s">
        <v>758</v>
      </c>
      <c r="D406" s="198" t="s">
        <v>255</v>
      </c>
      <c r="E406" s="199">
        <v>880.95249999999999</v>
      </c>
      <c r="F406" s="200" t="s">
        <v>701</v>
      </c>
    </row>
    <row r="407" spans="1:6" ht="24" x14ac:dyDescent="0.2">
      <c r="A407" s="196" t="s">
        <v>698</v>
      </c>
      <c r="B407" s="196" t="s">
        <v>699</v>
      </c>
      <c r="C407" s="197" t="s">
        <v>759</v>
      </c>
      <c r="D407" s="198" t="s">
        <v>255</v>
      </c>
      <c r="E407" s="199">
        <v>889.42600000000004</v>
      </c>
      <c r="F407" s="200" t="s">
        <v>701</v>
      </c>
    </row>
    <row r="408" spans="1:6" x14ac:dyDescent="0.2">
      <c r="A408" s="196" t="s">
        <v>698</v>
      </c>
      <c r="B408" s="196" t="s">
        <v>699</v>
      </c>
      <c r="C408" s="197" t="s">
        <v>760</v>
      </c>
      <c r="D408" s="198" t="s">
        <v>255</v>
      </c>
      <c r="E408" s="199">
        <v>20.001000000000001</v>
      </c>
      <c r="F408" s="200" t="s">
        <v>701</v>
      </c>
    </row>
    <row r="409" spans="1:6" ht="15.95" customHeight="1" x14ac:dyDescent="0.2">
      <c r="A409" s="196" t="s">
        <v>698</v>
      </c>
      <c r="B409" s="196" t="s">
        <v>699</v>
      </c>
      <c r="C409" s="200" t="s">
        <v>761</v>
      </c>
      <c r="D409" s="198" t="s">
        <v>255</v>
      </c>
      <c r="E409" s="203">
        <v>5750.01</v>
      </c>
      <c r="F409" s="200" t="s">
        <v>701</v>
      </c>
    </row>
    <row r="410" spans="1:6" ht="24" x14ac:dyDescent="0.2">
      <c r="A410" s="196" t="s">
        <v>698</v>
      </c>
      <c r="B410" s="196" t="s">
        <v>699</v>
      </c>
      <c r="C410" s="197" t="s">
        <v>762</v>
      </c>
      <c r="D410" s="198" t="s">
        <v>255</v>
      </c>
      <c r="E410" s="199">
        <v>4500.0006000000003</v>
      </c>
      <c r="F410" s="200" t="s">
        <v>701</v>
      </c>
    </row>
    <row r="411" spans="1:6" x14ac:dyDescent="0.2">
      <c r="A411" s="196" t="s">
        <v>698</v>
      </c>
      <c r="B411" s="196" t="s">
        <v>699</v>
      </c>
      <c r="C411" s="197" t="s">
        <v>763</v>
      </c>
      <c r="D411" s="198" t="s">
        <v>653</v>
      </c>
      <c r="E411" s="199">
        <v>206.5</v>
      </c>
      <c r="F411" s="200" t="s">
        <v>701</v>
      </c>
    </row>
    <row r="412" spans="1:6" x14ac:dyDescent="0.2">
      <c r="A412" s="196" t="s">
        <v>698</v>
      </c>
      <c r="B412" s="196" t="s">
        <v>699</v>
      </c>
      <c r="C412" s="197" t="s">
        <v>764</v>
      </c>
      <c r="D412" s="198" t="s">
        <v>255</v>
      </c>
      <c r="E412" s="199">
        <v>144.9984</v>
      </c>
      <c r="F412" s="200" t="s">
        <v>701</v>
      </c>
    </row>
    <row r="413" spans="1:6" x14ac:dyDescent="0.2">
      <c r="A413" s="196" t="s">
        <v>698</v>
      </c>
      <c r="B413" s="196" t="s">
        <v>699</v>
      </c>
      <c r="C413" s="197" t="s">
        <v>765</v>
      </c>
      <c r="D413" s="198" t="s">
        <v>255</v>
      </c>
      <c r="E413" s="199">
        <v>1407.74</v>
      </c>
      <c r="F413" s="200" t="s">
        <v>701</v>
      </c>
    </row>
    <row r="414" spans="1:6" x14ac:dyDescent="0.2">
      <c r="A414" s="196" t="s">
        <v>698</v>
      </c>
      <c r="B414" s="196" t="s">
        <v>699</v>
      </c>
      <c r="C414" s="197" t="s">
        <v>766</v>
      </c>
      <c r="D414" s="198" t="s">
        <v>282</v>
      </c>
      <c r="E414" s="199">
        <v>71.98</v>
      </c>
      <c r="F414" s="200" t="s">
        <v>701</v>
      </c>
    </row>
    <row r="415" spans="1:6" x14ac:dyDescent="0.2">
      <c r="A415" s="196" t="s">
        <v>698</v>
      </c>
      <c r="B415" s="196" t="s">
        <v>699</v>
      </c>
      <c r="C415" s="197" t="s">
        <v>767</v>
      </c>
      <c r="D415" s="198" t="s">
        <v>255</v>
      </c>
      <c r="E415" s="199">
        <v>55</v>
      </c>
      <c r="F415" s="200" t="s">
        <v>701</v>
      </c>
    </row>
    <row r="416" spans="1:6" x14ac:dyDescent="0.2">
      <c r="A416" s="196" t="s">
        <v>698</v>
      </c>
      <c r="B416" s="196" t="s">
        <v>699</v>
      </c>
      <c r="C416" s="197" t="s">
        <v>768</v>
      </c>
      <c r="D416" s="198" t="s">
        <v>255</v>
      </c>
      <c r="E416" s="199">
        <v>55</v>
      </c>
      <c r="F416" s="200" t="s">
        <v>701</v>
      </c>
    </row>
    <row r="417" spans="1:6" x14ac:dyDescent="0.2">
      <c r="A417" s="196" t="s">
        <v>698</v>
      </c>
      <c r="B417" s="196" t="s">
        <v>699</v>
      </c>
      <c r="C417" s="197" t="s">
        <v>769</v>
      </c>
      <c r="D417" s="198" t="s">
        <v>653</v>
      </c>
      <c r="E417" s="199">
        <v>72.5</v>
      </c>
      <c r="F417" s="200" t="s">
        <v>701</v>
      </c>
    </row>
    <row r="418" spans="1:6" x14ac:dyDescent="0.2">
      <c r="A418" s="196" t="s">
        <v>698</v>
      </c>
      <c r="B418" s="196" t="s">
        <v>699</v>
      </c>
      <c r="C418" s="197" t="s">
        <v>770</v>
      </c>
      <c r="D418" s="198" t="s">
        <v>255</v>
      </c>
      <c r="E418" s="199">
        <v>50</v>
      </c>
      <c r="F418" s="200" t="s">
        <v>701</v>
      </c>
    </row>
    <row r="419" spans="1:6" x14ac:dyDescent="0.2">
      <c r="A419" s="196" t="s">
        <v>698</v>
      </c>
      <c r="B419" s="196" t="s">
        <v>699</v>
      </c>
      <c r="C419" s="197" t="s">
        <v>771</v>
      </c>
      <c r="D419" s="198" t="s">
        <v>255</v>
      </c>
      <c r="E419" s="199">
        <v>1121</v>
      </c>
      <c r="F419" s="200" t="s">
        <v>701</v>
      </c>
    </row>
    <row r="420" spans="1:6" x14ac:dyDescent="0.2">
      <c r="A420" s="196" t="s">
        <v>698</v>
      </c>
      <c r="B420" s="196" t="s">
        <v>699</v>
      </c>
      <c r="C420" s="197" t="s">
        <v>772</v>
      </c>
      <c r="D420" s="198" t="s">
        <v>255</v>
      </c>
      <c r="E420" s="199">
        <v>254.99799999999999</v>
      </c>
      <c r="F420" s="200" t="s">
        <v>701</v>
      </c>
    </row>
    <row r="421" spans="1:6" x14ac:dyDescent="0.2">
      <c r="A421" s="196" t="s">
        <v>698</v>
      </c>
      <c r="B421" s="196" t="s">
        <v>699</v>
      </c>
      <c r="C421" s="197" t="s">
        <v>772</v>
      </c>
      <c r="D421" s="198" t="s">
        <v>255</v>
      </c>
      <c r="E421" s="199">
        <v>365.8</v>
      </c>
      <c r="F421" s="200" t="s">
        <v>701</v>
      </c>
    </row>
    <row r="422" spans="1:6" x14ac:dyDescent="0.2">
      <c r="A422" s="196" t="s">
        <v>698</v>
      </c>
      <c r="B422" s="196" t="s">
        <v>699</v>
      </c>
      <c r="C422" s="200" t="s">
        <v>773</v>
      </c>
      <c r="D422" s="198" t="s">
        <v>255</v>
      </c>
      <c r="E422" s="203">
        <v>498.99799999999999</v>
      </c>
      <c r="F422" s="200" t="s">
        <v>701</v>
      </c>
    </row>
    <row r="423" spans="1:6" ht="24" x14ac:dyDescent="0.2">
      <c r="A423" s="196" t="s">
        <v>698</v>
      </c>
      <c r="B423" s="196" t="s">
        <v>699</v>
      </c>
      <c r="C423" s="197" t="s">
        <v>774</v>
      </c>
      <c r="D423" s="198" t="s">
        <v>255</v>
      </c>
      <c r="E423" s="199">
        <v>10.9976</v>
      </c>
      <c r="F423" s="200" t="s">
        <v>701</v>
      </c>
    </row>
    <row r="424" spans="1:6" ht="24" x14ac:dyDescent="0.2">
      <c r="A424" s="196" t="s">
        <v>698</v>
      </c>
      <c r="B424" s="196" t="s">
        <v>699</v>
      </c>
      <c r="C424" s="197" t="s">
        <v>775</v>
      </c>
      <c r="D424" s="198" t="s">
        <v>255</v>
      </c>
      <c r="E424" s="199">
        <v>53.1</v>
      </c>
      <c r="F424" s="200" t="s">
        <v>701</v>
      </c>
    </row>
    <row r="425" spans="1:6" ht="24" x14ac:dyDescent="0.2">
      <c r="A425" s="196" t="s">
        <v>698</v>
      </c>
      <c r="B425" s="196" t="s">
        <v>699</v>
      </c>
      <c r="C425" s="197" t="s">
        <v>776</v>
      </c>
      <c r="D425" s="198" t="s">
        <v>255</v>
      </c>
      <c r="E425" s="199">
        <v>916.505</v>
      </c>
      <c r="F425" s="200" t="s">
        <v>701</v>
      </c>
    </row>
    <row r="426" spans="1:6" ht="24" x14ac:dyDescent="0.2">
      <c r="A426" s="196" t="s">
        <v>698</v>
      </c>
      <c r="B426" s="196" t="s">
        <v>699</v>
      </c>
      <c r="C426" s="197" t="s">
        <v>777</v>
      </c>
      <c r="D426" s="198" t="s">
        <v>255</v>
      </c>
      <c r="E426" s="199">
        <v>5015</v>
      </c>
      <c r="F426" s="200" t="s">
        <v>701</v>
      </c>
    </row>
    <row r="427" spans="1:6" ht="24" x14ac:dyDescent="0.2">
      <c r="A427" s="196" t="s">
        <v>698</v>
      </c>
      <c r="B427" s="196" t="s">
        <v>699</v>
      </c>
      <c r="C427" s="197" t="s">
        <v>778</v>
      </c>
      <c r="D427" s="198" t="s">
        <v>255</v>
      </c>
      <c r="E427" s="199">
        <v>10584.6</v>
      </c>
      <c r="F427" s="200" t="s">
        <v>701</v>
      </c>
    </row>
    <row r="428" spans="1:6" x14ac:dyDescent="0.2">
      <c r="A428" s="196" t="s">
        <v>698</v>
      </c>
      <c r="B428" s="196" t="s">
        <v>699</v>
      </c>
      <c r="C428" s="197" t="s">
        <v>779</v>
      </c>
      <c r="D428" s="198" t="s">
        <v>255</v>
      </c>
      <c r="E428" s="199">
        <v>8.85</v>
      </c>
      <c r="F428" s="200" t="s">
        <v>701</v>
      </c>
    </row>
    <row r="429" spans="1:6" x14ac:dyDescent="0.2">
      <c r="A429" s="196" t="s">
        <v>698</v>
      </c>
      <c r="B429" s="196" t="s">
        <v>699</v>
      </c>
      <c r="C429" s="197" t="s">
        <v>780</v>
      </c>
      <c r="D429" s="198" t="s">
        <v>255</v>
      </c>
      <c r="E429" s="199">
        <v>26.55</v>
      </c>
      <c r="F429" s="200" t="s">
        <v>701</v>
      </c>
    </row>
    <row r="430" spans="1:6" x14ac:dyDescent="0.2">
      <c r="A430" s="196" t="s">
        <v>698</v>
      </c>
      <c r="B430" s="196" t="s">
        <v>699</v>
      </c>
      <c r="C430" s="197" t="s">
        <v>781</v>
      </c>
      <c r="D430" s="198" t="s">
        <v>255</v>
      </c>
      <c r="E430" s="199">
        <v>71.98</v>
      </c>
      <c r="F430" s="200" t="s">
        <v>701</v>
      </c>
    </row>
    <row r="431" spans="1:6" x14ac:dyDescent="0.2">
      <c r="A431" s="196" t="s">
        <v>698</v>
      </c>
      <c r="B431" s="196" t="s">
        <v>699</v>
      </c>
      <c r="C431" s="197" t="s">
        <v>782</v>
      </c>
      <c r="D431" s="198" t="s">
        <v>255</v>
      </c>
      <c r="E431" s="199">
        <v>278.77499999999998</v>
      </c>
      <c r="F431" s="200" t="s">
        <v>701</v>
      </c>
    </row>
    <row r="432" spans="1:6" x14ac:dyDescent="0.2">
      <c r="A432" s="196" t="s">
        <v>698</v>
      </c>
      <c r="B432" s="196" t="s">
        <v>699</v>
      </c>
      <c r="C432" s="197" t="s">
        <v>783</v>
      </c>
      <c r="D432" s="198" t="s">
        <v>255</v>
      </c>
      <c r="E432" s="199">
        <v>32.001600000000003</v>
      </c>
      <c r="F432" s="200" t="s">
        <v>701</v>
      </c>
    </row>
    <row r="433" spans="1:6" x14ac:dyDescent="0.2">
      <c r="A433" s="196" t="s">
        <v>698</v>
      </c>
      <c r="B433" s="196" t="s">
        <v>699</v>
      </c>
      <c r="C433" s="197" t="s">
        <v>784</v>
      </c>
      <c r="D433" s="198" t="s">
        <v>255</v>
      </c>
      <c r="E433" s="199">
        <v>33.04</v>
      </c>
      <c r="F433" s="200" t="s">
        <v>701</v>
      </c>
    </row>
    <row r="434" spans="1:6" x14ac:dyDescent="0.2">
      <c r="A434" s="196" t="s">
        <v>698</v>
      </c>
      <c r="B434" s="196" t="s">
        <v>699</v>
      </c>
      <c r="C434" s="197" t="s">
        <v>785</v>
      </c>
      <c r="D434" s="198" t="s">
        <v>255</v>
      </c>
      <c r="E434" s="199">
        <v>24.78</v>
      </c>
      <c r="F434" s="200" t="s">
        <v>701</v>
      </c>
    </row>
    <row r="435" spans="1:6" x14ac:dyDescent="0.2">
      <c r="A435" s="196" t="s">
        <v>698</v>
      </c>
      <c r="B435" s="196" t="s">
        <v>699</v>
      </c>
      <c r="C435" s="197" t="s">
        <v>786</v>
      </c>
      <c r="D435" s="198" t="s">
        <v>255</v>
      </c>
      <c r="E435" s="199">
        <v>21.24</v>
      </c>
      <c r="F435" s="200" t="s">
        <v>701</v>
      </c>
    </row>
    <row r="436" spans="1:6" ht="24" x14ac:dyDescent="0.2">
      <c r="A436" s="196" t="s">
        <v>698</v>
      </c>
      <c r="B436" s="196" t="s">
        <v>699</v>
      </c>
      <c r="C436" s="197" t="s">
        <v>787</v>
      </c>
      <c r="D436" s="198" t="s">
        <v>255</v>
      </c>
      <c r="E436" s="199">
        <v>8379.4282999999996</v>
      </c>
      <c r="F436" s="200" t="s">
        <v>701</v>
      </c>
    </row>
    <row r="437" spans="1:6" ht="24" x14ac:dyDescent="0.2">
      <c r="A437" s="196" t="s">
        <v>698</v>
      </c>
      <c r="B437" s="196" t="s">
        <v>699</v>
      </c>
      <c r="C437" s="197" t="s">
        <v>788</v>
      </c>
      <c r="D437" s="198" t="s">
        <v>255</v>
      </c>
      <c r="E437" s="199">
        <v>3100.0016999999998</v>
      </c>
      <c r="F437" s="200" t="s">
        <v>701</v>
      </c>
    </row>
    <row r="438" spans="1:6" ht="24" x14ac:dyDescent="0.2">
      <c r="A438" s="196" t="s">
        <v>698</v>
      </c>
      <c r="B438" s="196" t="s">
        <v>699</v>
      </c>
      <c r="C438" s="197" t="s">
        <v>789</v>
      </c>
      <c r="D438" s="198" t="s">
        <v>255</v>
      </c>
      <c r="E438" s="199">
        <v>7601.18</v>
      </c>
      <c r="F438" s="200" t="s">
        <v>701</v>
      </c>
    </row>
    <row r="439" spans="1:6" x14ac:dyDescent="0.2">
      <c r="A439" s="196" t="s">
        <v>698</v>
      </c>
      <c r="B439" s="196" t="s">
        <v>699</v>
      </c>
      <c r="C439" s="197" t="s">
        <v>790</v>
      </c>
      <c r="D439" s="198" t="s">
        <v>255</v>
      </c>
      <c r="E439" s="199">
        <v>5.31</v>
      </c>
      <c r="F439" s="200" t="s">
        <v>701</v>
      </c>
    </row>
    <row r="440" spans="1:6" x14ac:dyDescent="0.2">
      <c r="A440" s="196" t="s">
        <v>698</v>
      </c>
      <c r="B440" s="196" t="s">
        <v>699</v>
      </c>
      <c r="C440" s="197" t="s">
        <v>791</v>
      </c>
      <c r="D440" s="198" t="s">
        <v>255</v>
      </c>
      <c r="E440" s="199">
        <v>9.6760000000000002</v>
      </c>
      <c r="F440" s="200" t="s">
        <v>701</v>
      </c>
    </row>
    <row r="441" spans="1:6" x14ac:dyDescent="0.2">
      <c r="A441" s="196" t="s">
        <v>698</v>
      </c>
      <c r="B441" s="196" t="s">
        <v>699</v>
      </c>
      <c r="C441" s="197" t="s">
        <v>792</v>
      </c>
      <c r="D441" s="198" t="s">
        <v>255</v>
      </c>
      <c r="E441" s="199">
        <v>25.924600000000002</v>
      </c>
      <c r="F441" s="200" t="s">
        <v>701</v>
      </c>
    </row>
    <row r="442" spans="1:6" x14ac:dyDescent="0.2">
      <c r="A442" s="196" t="s">
        <v>698</v>
      </c>
      <c r="B442" s="196" t="s">
        <v>699</v>
      </c>
      <c r="C442" s="197" t="s">
        <v>793</v>
      </c>
      <c r="D442" s="198" t="s">
        <v>255</v>
      </c>
      <c r="E442" s="199">
        <v>4163.9250000000002</v>
      </c>
      <c r="F442" s="200" t="s">
        <v>701</v>
      </c>
    </row>
    <row r="443" spans="1:6" x14ac:dyDescent="0.2">
      <c r="A443" s="196" t="s">
        <v>698</v>
      </c>
      <c r="B443" s="196" t="s">
        <v>699</v>
      </c>
      <c r="C443" s="197" t="s">
        <v>794</v>
      </c>
      <c r="D443" s="198" t="s">
        <v>255</v>
      </c>
      <c r="E443" s="199">
        <v>15.34</v>
      </c>
      <c r="F443" s="200" t="s">
        <v>701</v>
      </c>
    </row>
    <row r="444" spans="1:6" x14ac:dyDescent="0.2">
      <c r="A444" s="196" t="s">
        <v>698</v>
      </c>
      <c r="B444" s="196" t="s">
        <v>699</v>
      </c>
      <c r="C444" s="197" t="s">
        <v>795</v>
      </c>
      <c r="D444" s="198" t="s">
        <v>255</v>
      </c>
      <c r="E444" s="199">
        <v>788.24</v>
      </c>
      <c r="F444" s="200" t="s">
        <v>701</v>
      </c>
    </row>
    <row r="445" spans="1:6" x14ac:dyDescent="0.2">
      <c r="A445" s="196" t="s">
        <v>698</v>
      </c>
      <c r="B445" s="196" t="s">
        <v>699</v>
      </c>
      <c r="C445" s="196" t="s">
        <v>796</v>
      </c>
      <c r="D445" s="198" t="s">
        <v>255</v>
      </c>
      <c r="E445" s="201">
        <v>1888</v>
      </c>
      <c r="F445" s="202" t="s">
        <v>701</v>
      </c>
    </row>
    <row r="446" spans="1:6" x14ac:dyDescent="0.2">
      <c r="A446" s="196" t="s">
        <v>698</v>
      </c>
      <c r="B446" s="196" t="s">
        <v>699</v>
      </c>
      <c r="C446" s="196" t="s">
        <v>797</v>
      </c>
      <c r="D446" s="198" t="s">
        <v>255</v>
      </c>
      <c r="E446" s="201">
        <v>1888</v>
      </c>
      <c r="F446" s="202" t="s">
        <v>701</v>
      </c>
    </row>
    <row r="447" spans="1:6" x14ac:dyDescent="0.2">
      <c r="A447" s="196" t="s">
        <v>698</v>
      </c>
      <c r="B447" s="196" t="s">
        <v>699</v>
      </c>
      <c r="C447" s="196" t="s">
        <v>798</v>
      </c>
      <c r="D447" s="198" t="s">
        <v>255</v>
      </c>
      <c r="E447" s="201">
        <v>1858.5</v>
      </c>
      <c r="F447" s="202" t="s">
        <v>701</v>
      </c>
    </row>
    <row r="448" spans="1:6" x14ac:dyDescent="0.2">
      <c r="A448" s="196" t="s">
        <v>698</v>
      </c>
      <c r="B448" s="196" t="s">
        <v>699</v>
      </c>
      <c r="C448" s="197" t="s">
        <v>799</v>
      </c>
      <c r="D448" s="198" t="s">
        <v>282</v>
      </c>
      <c r="E448" s="199">
        <v>27.14</v>
      </c>
      <c r="F448" s="200" t="s">
        <v>701</v>
      </c>
    </row>
    <row r="449" spans="1:6" x14ac:dyDescent="0.2">
      <c r="A449" s="196" t="s">
        <v>698</v>
      </c>
      <c r="B449" s="196" t="s">
        <v>699</v>
      </c>
      <c r="C449" s="197" t="s">
        <v>800</v>
      </c>
      <c r="D449" s="198" t="s">
        <v>255</v>
      </c>
      <c r="E449" s="199">
        <v>33.4176</v>
      </c>
      <c r="F449" s="200" t="s">
        <v>701</v>
      </c>
    </row>
    <row r="450" spans="1:6" x14ac:dyDescent="0.2">
      <c r="A450" s="196" t="s">
        <v>698</v>
      </c>
      <c r="B450" s="196" t="s">
        <v>699</v>
      </c>
      <c r="C450" s="197" t="s">
        <v>801</v>
      </c>
      <c r="D450" s="198" t="s">
        <v>255</v>
      </c>
      <c r="E450" s="199">
        <v>46.999499999999998</v>
      </c>
      <c r="F450" s="200" t="s">
        <v>701</v>
      </c>
    </row>
    <row r="451" spans="1:6" x14ac:dyDescent="0.2">
      <c r="A451" s="196" t="s">
        <v>698</v>
      </c>
      <c r="B451" s="196" t="s">
        <v>699</v>
      </c>
      <c r="C451" s="197" t="s">
        <v>802</v>
      </c>
      <c r="D451" s="198" t="s">
        <v>255</v>
      </c>
      <c r="E451" s="199">
        <v>49.206000000000003</v>
      </c>
      <c r="F451" s="200" t="s">
        <v>701</v>
      </c>
    </row>
    <row r="452" spans="1:6" x14ac:dyDescent="0.2">
      <c r="A452" s="196" t="s">
        <v>698</v>
      </c>
      <c r="B452" s="196" t="s">
        <v>699</v>
      </c>
      <c r="C452" s="197" t="s">
        <v>803</v>
      </c>
      <c r="D452" s="198" t="s">
        <v>255</v>
      </c>
      <c r="E452" s="199">
        <v>619.5</v>
      </c>
      <c r="F452" s="200" t="s">
        <v>701</v>
      </c>
    </row>
    <row r="453" spans="1:6" ht="18" customHeight="1" x14ac:dyDescent="0.2">
      <c r="A453" s="196" t="s">
        <v>698</v>
      </c>
      <c r="B453" s="196" t="s">
        <v>699</v>
      </c>
      <c r="C453" s="197" t="s">
        <v>804</v>
      </c>
      <c r="D453" s="198" t="s">
        <v>255</v>
      </c>
      <c r="E453" s="199">
        <v>49.607300000000002</v>
      </c>
      <c r="F453" s="200" t="s">
        <v>701</v>
      </c>
    </row>
    <row r="454" spans="1:6" x14ac:dyDescent="0.2">
      <c r="A454" s="196" t="s">
        <v>698</v>
      </c>
      <c r="B454" s="196" t="s">
        <v>699</v>
      </c>
      <c r="C454" s="197" t="s">
        <v>805</v>
      </c>
      <c r="D454" s="198" t="s">
        <v>255</v>
      </c>
      <c r="E454" s="199">
        <v>1362.9</v>
      </c>
      <c r="F454" s="200" t="s">
        <v>701</v>
      </c>
    </row>
    <row r="455" spans="1:6" x14ac:dyDescent="0.2">
      <c r="A455" s="196" t="s">
        <v>698</v>
      </c>
      <c r="B455" s="196" t="s">
        <v>699</v>
      </c>
      <c r="C455" s="197" t="s">
        <v>806</v>
      </c>
      <c r="D455" s="198" t="s">
        <v>255</v>
      </c>
      <c r="E455" s="199">
        <v>114.46</v>
      </c>
      <c r="F455" s="200" t="s">
        <v>701</v>
      </c>
    </row>
    <row r="456" spans="1:6" ht="18.95" customHeight="1" x14ac:dyDescent="0.2">
      <c r="A456" s="196" t="s">
        <v>698</v>
      </c>
      <c r="B456" s="196" t="s">
        <v>699</v>
      </c>
      <c r="C456" s="197" t="s">
        <v>807</v>
      </c>
      <c r="D456" s="198" t="s">
        <v>255</v>
      </c>
      <c r="E456" s="199">
        <v>4399.9949999999999</v>
      </c>
      <c r="F456" s="200" t="s">
        <v>701</v>
      </c>
    </row>
    <row r="457" spans="1:6" ht="18.95" customHeight="1" x14ac:dyDescent="0.2">
      <c r="A457" s="196" t="s">
        <v>698</v>
      </c>
      <c r="B457" s="196" t="s">
        <v>699</v>
      </c>
      <c r="C457" s="197" t="s">
        <v>808</v>
      </c>
      <c r="D457" s="198" t="s">
        <v>255</v>
      </c>
      <c r="E457" s="199">
        <v>2242</v>
      </c>
      <c r="F457" s="200" t="s">
        <v>701</v>
      </c>
    </row>
    <row r="458" spans="1:6" ht="18.95" customHeight="1" x14ac:dyDescent="0.2">
      <c r="A458" s="196" t="s">
        <v>698</v>
      </c>
      <c r="B458" s="196" t="s">
        <v>699</v>
      </c>
      <c r="C458" s="197" t="s">
        <v>809</v>
      </c>
      <c r="D458" s="198" t="s">
        <v>255</v>
      </c>
      <c r="E458" s="199">
        <v>1982.4</v>
      </c>
      <c r="F458" s="200" t="s">
        <v>701</v>
      </c>
    </row>
    <row r="459" spans="1:6" ht="24" x14ac:dyDescent="0.2">
      <c r="A459" s="196" t="s">
        <v>698</v>
      </c>
      <c r="B459" s="196" t="s">
        <v>699</v>
      </c>
      <c r="C459" s="197" t="s">
        <v>810</v>
      </c>
      <c r="D459" s="198" t="s">
        <v>255</v>
      </c>
      <c r="E459" s="199">
        <v>2006</v>
      </c>
      <c r="F459" s="200" t="s">
        <v>701</v>
      </c>
    </row>
    <row r="460" spans="1:6" ht="15" customHeight="1" x14ac:dyDescent="0.2">
      <c r="A460" s="196" t="s">
        <v>698</v>
      </c>
      <c r="B460" s="196" t="s">
        <v>699</v>
      </c>
      <c r="C460" s="197" t="s">
        <v>811</v>
      </c>
      <c r="D460" s="198" t="s">
        <v>255</v>
      </c>
      <c r="E460" s="199">
        <v>3186</v>
      </c>
      <c r="F460" s="200" t="s">
        <v>701</v>
      </c>
    </row>
    <row r="461" spans="1:6" ht="24" x14ac:dyDescent="0.2">
      <c r="A461" s="196" t="s">
        <v>698</v>
      </c>
      <c r="B461" s="196" t="s">
        <v>699</v>
      </c>
      <c r="C461" s="197" t="s">
        <v>812</v>
      </c>
      <c r="D461" s="198" t="s">
        <v>255</v>
      </c>
      <c r="E461" s="199">
        <v>2908.2525000000001</v>
      </c>
      <c r="F461" s="200" t="s">
        <v>701</v>
      </c>
    </row>
    <row r="462" spans="1:6" ht="20.25" customHeight="1" x14ac:dyDescent="0.2">
      <c r="A462" s="196" t="s">
        <v>698</v>
      </c>
      <c r="B462" s="196" t="s">
        <v>699</v>
      </c>
      <c r="C462" s="197" t="s">
        <v>813</v>
      </c>
      <c r="D462" s="198" t="s">
        <v>255</v>
      </c>
      <c r="E462" s="199">
        <v>4979.6000000000004</v>
      </c>
      <c r="F462" s="200" t="s">
        <v>701</v>
      </c>
    </row>
    <row r="463" spans="1:6" ht="21.75" customHeight="1" x14ac:dyDescent="0.2">
      <c r="A463" s="196" t="s">
        <v>698</v>
      </c>
      <c r="B463" s="196" t="s">
        <v>699</v>
      </c>
      <c r="C463" s="197" t="s">
        <v>814</v>
      </c>
      <c r="D463" s="198" t="s">
        <v>255</v>
      </c>
      <c r="E463" s="199">
        <v>4248</v>
      </c>
      <c r="F463" s="200" t="s">
        <v>701</v>
      </c>
    </row>
    <row r="464" spans="1:6" ht="21.75" customHeight="1" x14ac:dyDescent="0.2">
      <c r="A464" s="196" t="s">
        <v>698</v>
      </c>
      <c r="B464" s="196" t="s">
        <v>699</v>
      </c>
      <c r="C464" s="197" t="s">
        <v>815</v>
      </c>
      <c r="D464" s="198" t="s">
        <v>255</v>
      </c>
      <c r="E464" s="199">
        <v>2419</v>
      </c>
      <c r="F464" s="200" t="s">
        <v>701</v>
      </c>
    </row>
    <row r="465" spans="1:6" ht="15" customHeight="1" x14ac:dyDescent="0.2">
      <c r="A465" s="196" t="s">
        <v>698</v>
      </c>
      <c r="B465" s="196" t="s">
        <v>699</v>
      </c>
      <c r="C465" s="197" t="s">
        <v>816</v>
      </c>
      <c r="D465" s="198" t="s">
        <v>255</v>
      </c>
      <c r="E465" s="199">
        <v>5015</v>
      </c>
      <c r="F465" s="200" t="s">
        <v>701</v>
      </c>
    </row>
    <row r="466" spans="1:6" ht="17.100000000000001" customHeight="1" x14ac:dyDescent="0.2">
      <c r="A466" s="196" t="s">
        <v>698</v>
      </c>
      <c r="B466" s="196" t="s">
        <v>699</v>
      </c>
      <c r="C466" s="197" t="s">
        <v>817</v>
      </c>
      <c r="D466" s="198" t="s">
        <v>255</v>
      </c>
      <c r="E466" s="199">
        <v>4398.45</v>
      </c>
      <c r="F466" s="200" t="s">
        <v>701</v>
      </c>
    </row>
    <row r="467" spans="1:6" ht="14.1" customHeight="1" x14ac:dyDescent="0.2">
      <c r="A467" s="196" t="s">
        <v>698</v>
      </c>
      <c r="B467" s="196" t="s">
        <v>699</v>
      </c>
      <c r="C467" s="197" t="s">
        <v>818</v>
      </c>
      <c r="D467" s="198" t="s">
        <v>255</v>
      </c>
      <c r="E467" s="199">
        <v>8142</v>
      </c>
      <c r="F467" s="200" t="s">
        <v>701</v>
      </c>
    </row>
    <row r="468" spans="1:6" ht="14.1" customHeight="1" x14ac:dyDescent="0.2">
      <c r="A468" s="196" t="s">
        <v>698</v>
      </c>
      <c r="B468" s="196" t="s">
        <v>699</v>
      </c>
      <c r="C468" s="197" t="s">
        <v>819</v>
      </c>
      <c r="D468" s="198" t="s">
        <v>255</v>
      </c>
      <c r="E468" s="199">
        <v>6608</v>
      </c>
      <c r="F468" s="200" t="s">
        <v>701</v>
      </c>
    </row>
    <row r="469" spans="1:6" ht="15" customHeight="1" x14ac:dyDescent="0.2">
      <c r="A469" s="196" t="s">
        <v>698</v>
      </c>
      <c r="B469" s="196" t="s">
        <v>699</v>
      </c>
      <c r="C469" s="197" t="s">
        <v>820</v>
      </c>
      <c r="D469" s="198" t="s">
        <v>255</v>
      </c>
      <c r="E469" s="199">
        <v>1899.8</v>
      </c>
      <c r="F469" s="200" t="s">
        <v>701</v>
      </c>
    </row>
    <row r="470" spans="1:6" ht="24" x14ac:dyDescent="0.2">
      <c r="A470" s="196" t="s">
        <v>698</v>
      </c>
      <c r="B470" s="196" t="s">
        <v>699</v>
      </c>
      <c r="C470" s="197" t="s">
        <v>821</v>
      </c>
      <c r="D470" s="198" t="s">
        <v>255</v>
      </c>
      <c r="E470" s="199">
        <v>7788</v>
      </c>
      <c r="F470" s="200" t="s">
        <v>701</v>
      </c>
    </row>
    <row r="471" spans="1:6" ht="24" x14ac:dyDescent="0.2">
      <c r="A471" s="196" t="s">
        <v>698</v>
      </c>
      <c r="B471" s="196" t="s">
        <v>699</v>
      </c>
      <c r="C471" s="197" t="s">
        <v>822</v>
      </c>
      <c r="D471" s="198" t="s">
        <v>255</v>
      </c>
      <c r="E471" s="199">
        <v>8732</v>
      </c>
      <c r="F471" s="200" t="s">
        <v>701</v>
      </c>
    </row>
    <row r="472" spans="1:6" ht="14.1" customHeight="1" x14ac:dyDescent="0.2">
      <c r="A472" s="196" t="s">
        <v>698</v>
      </c>
      <c r="B472" s="196" t="s">
        <v>699</v>
      </c>
      <c r="C472" s="197" t="s">
        <v>823</v>
      </c>
      <c r="D472" s="198" t="s">
        <v>255</v>
      </c>
      <c r="E472" s="199">
        <v>1911.01</v>
      </c>
      <c r="F472" s="200" t="s">
        <v>701</v>
      </c>
    </row>
    <row r="473" spans="1:6" ht="14.1" customHeight="1" x14ac:dyDescent="0.2">
      <c r="A473" s="196" t="s">
        <v>698</v>
      </c>
      <c r="B473" s="196" t="s">
        <v>699</v>
      </c>
      <c r="C473" s="197" t="s">
        <v>824</v>
      </c>
      <c r="D473" s="198" t="s">
        <v>255</v>
      </c>
      <c r="E473" s="199">
        <v>7670</v>
      </c>
      <c r="F473" s="200" t="s">
        <v>701</v>
      </c>
    </row>
    <row r="474" spans="1:6" ht="15.95" customHeight="1" x14ac:dyDescent="0.2">
      <c r="A474" s="196" t="s">
        <v>698</v>
      </c>
      <c r="B474" s="196" t="s">
        <v>699</v>
      </c>
      <c r="C474" s="197" t="s">
        <v>825</v>
      </c>
      <c r="D474" s="198" t="s">
        <v>255</v>
      </c>
      <c r="E474" s="199">
        <v>14.75</v>
      </c>
      <c r="F474" s="200" t="s">
        <v>701</v>
      </c>
    </row>
    <row r="475" spans="1:6" ht="15.95" customHeight="1" x14ac:dyDescent="0.2">
      <c r="A475" s="196" t="s">
        <v>698</v>
      </c>
      <c r="B475" s="196" t="s">
        <v>699</v>
      </c>
      <c r="C475" s="197" t="s">
        <v>826</v>
      </c>
      <c r="D475" s="198" t="s">
        <v>255</v>
      </c>
      <c r="E475" s="199">
        <v>233.64</v>
      </c>
      <c r="F475" s="200" t="s">
        <v>701</v>
      </c>
    </row>
    <row r="476" spans="1:6" ht="15" customHeight="1" x14ac:dyDescent="0.2">
      <c r="A476" s="204" t="s">
        <v>827</v>
      </c>
      <c r="B476" s="204" t="s">
        <v>828</v>
      </c>
      <c r="C476" s="205" t="s">
        <v>829</v>
      </c>
      <c r="D476" s="206" t="s">
        <v>653</v>
      </c>
      <c r="E476" s="207">
        <v>250</v>
      </c>
      <c r="F476" s="208" t="s">
        <v>830</v>
      </c>
    </row>
    <row r="477" spans="1:6" x14ac:dyDescent="0.2">
      <c r="A477" s="204" t="s">
        <v>827</v>
      </c>
      <c r="B477" s="204" t="s">
        <v>828</v>
      </c>
      <c r="C477" s="205" t="s">
        <v>831</v>
      </c>
      <c r="D477" s="206" t="s">
        <v>255</v>
      </c>
      <c r="E477" s="207">
        <v>362.25</v>
      </c>
      <c r="F477" s="208" t="s">
        <v>832</v>
      </c>
    </row>
    <row r="478" spans="1:6" ht="15" customHeight="1" x14ac:dyDescent="0.2">
      <c r="A478" s="204" t="s">
        <v>827</v>
      </c>
      <c r="B478" s="204" t="s">
        <v>828</v>
      </c>
      <c r="C478" s="205" t="s">
        <v>833</v>
      </c>
      <c r="D478" s="206" t="s">
        <v>255</v>
      </c>
      <c r="E478" s="207">
        <v>402.67669999999998</v>
      </c>
      <c r="F478" s="208" t="s">
        <v>830</v>
      </c>
    </row>
    <row r="479" spans="1:6" x14ac:dyDescent="0.2">
      <c r="A479" s="204" t="s">
        <v>827</v>
      </c>
      <c r="B479" s="204" t="s">
        <v>828</v>
      </c>
      <c r="C479" s="209" t="s">
        <v>834</v>
      </c>
      <c r="D479" s="210" t="s">
        <v>255</v>
      </c>
      <c r="E479" s="211">
        <v>475.16</v>
      </c>
      <c r="F479" s="208" t="s">
        <v>832</v>
      </c>
    </row>
    <row r="480" spans="1:6" ht="15.95" customHeight="1" x14ac:dyDescent="0.2">
      <c r="A480" s="204" t="s">
        <v>827</v>
      </c>
      <c r="B480" s="204" t="s">
        <v>828</v>
      </c>
      <c r="C480" s="205" t="s">
        <v>835</v>
      </c>
      <c r="D480" s="206" t="s">
        <v>255</v>
      </c>
      <c r="E480" s="207">
        <v>466.1</v>
      </c>
      <c r="F480" s="208" t="s">
        <v>830</v>
      </c>
    </row>
    <row r="481" spans="1:6" x14ac:dyDescent="0.2">
      <c r="A481" s="204" t="s">
        <v>827</v>
      </c>
      <c r="B481" s="204" t="s">
        <v>828</v>
      </c>
      <c r="C481" s="205" t="s">
        <v>836</v>
      </c>
      <c r="D481" s="206" t="s">
        <v>255</v>
      </c>
      <c r="E481" s="207">
        <v>475.16</v>
      </c>
      <c r="F481" s="208" t="s">
        <v>832</v>
      </c>
    </row>
    <row r="482" spans="1:6" ht="17.100000000000001" customHeight="1" x14ac:dyDescent="0.2">
      <c r="A482" s="204" t="s">
        <v>827</v>
      </c>
      <c r="B482" s="204" t="s">
        <v>828</v>
      </c>
      <c r="C482" s="205" t="s">
        <v>837</v>
      </c>
      <c r="D482" s="206" t="s">
        <v>572</v>
      </c>
      <c r="E482" s="207">
        <v>148</v>
      </c>
      <c r="F482" s="208" t="s">
        <v>830</v>
      </c>
    </row>
    <row r="483" spans="1:6" x14ac:dyDescent="0.2">
      <c r="A483" s="204" t="s">
        <v>827</v>
      </c>
      <c r="B483" s="204" t="s">
        <v>828</v>
      </c>
      <c r="C483" s="205" t="s">
        <v>838</v>
      </c>
      <c r="D483" s="206" t="s">
        <v>572</v>
      </c>
      <c r="E483" s="207">
        <v>393.75</v>
      </c>
      <c r="F483" s="208" t="s">
        <v>832</v>
      </c>
    </row>
    <row r="484" spans="1:6" x14ac:dyDescent="0.2">
      <c r="A484" s="204" t="s">
        <v>827</v>
      </c>
      <c r="B484" s="204" t="s">
        <v>828</v>
      </c>
      <c r="C484" s="205" t="s">
        <v>839</v>
      </c>
      <c r="D484" s="206" t="s">
        <v>255</v>
      </c>
      <c r="E484" s="207">
        <v>1535.12</v>
      </c>
      <c r="F484" s="208" t="s">
        <v>832</v>
      </c>
    </row>
    <row r="485" spans="1:6" x14ac:dyDescent="0.2">
      <c r="A485" s="204" t="s">
        <v>827</v>
      </c>
      <c r="B485" s="204" t="s">
        <v>828</v>
      </c>
      <c r="C485" s="205" t="s">
        <v>840</v>
      </c>
      <c r="D485" s="206" t="s">
        <v>255</v>
      </c>
      <c r="E485" s="207">
        <v>1300.95</v>
      </c>
      <c r="F485" s="208" t="s">
        <v>830</v>
      </c>
    </row>
    <row r="486" spans="1:6" x14ac:dyDescent="0.2">
      <c r="A486" s="204" t="s">
        <v>827</v>
      </c>
      <c r="B486" s="204" t="s">
        <v>828</v>
      </c>
      <c r="C486" s="205" t="s">
        <v>841</v>
      </c>
      <c r="D486" s="206" t="s">
        <v>255</v>
      </c>
      <c r="E486" s="207">
        <v>299.72000000000003</v>
      </c>
      <c r="F486" s="208" t="s">
        <v>832</v>
      </c>
    </row>
    <row r="487" spans="1:6" x14ac:dyDescent="0.2">
      <c r="A487" s="204" t="s">
        <v>827</v>
      </c>
      <c r="B487" s="204" t="s">
        <v>828</v>
      </c>
      <c r="C487" s="205" t="s">
        <v>842</v>
      </c>
      <c r="D487" s="206" t="s">
        <v>255</v>
      </c>
      <c r="E487" s="207">
        <v>236</v>
      </c>
      <c r="F487" s="208" t="s">
        <v>830</v>
      </c>
    </row>
    <row r="488" spans="1:6" x14ac:dyDescent="0.2">
      <c r="A488" s="204" t="s">
        <v>827</v>
      </c>
      <c r="B488" s="204" t="s">
        <v>828</v>
      </c>
      <c r="C488" s="205" t="s">
        <v>843</v>
      </c>
      <c r="D488" s="206" t="s">
        <v>255</v>
      </c>
      <c r="E488" s="207">
        <v>131.58000000000001</v>
      </c>
      <c r="F488" s="208" t="s">
        <v>832</v>
      </c>
    </row>
    <row r="489" spans="1:6" ht="21.95" customHeight="1" x14ac:dyDescent="0.2">
      <c r="A489" s="204" t="s">
        <v>827</v>
      </c>
      <c r="B489" s="204" t="s">
        <v>828</v>
      </c>
      <c r="C489" s="205" t="s">
        <v>844</v>
      </c>
      <c r="D489" s="206" t="s">
        <v>255</v>
      </c>
      <c r="E489" s="207">
        <v>136.29</v>
      </c>
      <c r="F489" s="208" t="s">
        <v>830</v>
      </c>
    </row>
    <row r="490" spans="1:6" ht="24.75" customHeight="1" x14ac:dyDescent="0.2">
      <c r="A490" s="204" t="s">
        <v>827</v>
      </c>
      <c r="B490" s="204" t="s">
        <v>828</v>
      </c>
      <c r="C490" s="205" t="s">
        <v>845</v>
      </c>
      <c r="D490" s="206" t="s">
        <v>255</v>
      </c>
      <c r="E490" s="207">
        <v>74.34</v>
      </c>
      <c r="F490" s="208" t="s">
        <v>830</v>
      </c>
    </row>
    <row r="491" spans="1:6" ht="27.75" customHeight="1" x14ac:dyDescent="0.2">
      <c r="A491" s="204" t="s">
        <v>827</v>
      </c>
      <c r="B491" s="204" t="s">
        <v>828</v>
      </c>
      <c r="C491" s="205" t="s">
        <v>846</v>
      </c>
      <c r="D491" s="206" t="s">
        <v>255</v>
      </c>
      <c r="E491" s="207">
        <v>52.4983</v>
      </c>
      <c r="F491" s="208" t="s">
        <v>830</v>
      </c>
    </row>
    <row r="492" spans="1:6" ht="24.95" customHeight="1" x14ac:dyDescent="0.2">
      <c r="A492" s="204" t="s">
        <v>827</v>
      </c>
      <c r="B492" s="204" t="s">
        <v>828</v>
      </c>
      <c r="C492" s="205" t="s">
        <v>847</v>
      </c>
      <c r="D492" s="206" t="s">
        <v>255</v>
      </c>
      <c r="E492" s="207">
        <v>61.95</v>
      </c>
      <c r="F492" s="208" t="s">
        <v>832</v>
      </c>
    </row>
    <row r="493" spans="1:6" ht="20.100000000000001" customHeight="1" x14ac:dyDescent="0.2">
      <c r="A493" s="204" t="s">
        <v>827</v>
      </c>
      <c r="B493" s="204" t="s">
        <v>828</v>
      </c>
      <c r="C493" s="205" t="s">
        <v>848</v>
      </c>
      <c r="D493" s="206" t="s">
        <v>255</v>
      </c>
      <c r="E493" s="207">
        <v>94.352699999999999</v>
      </c>
      <c r="F493" s="208" t="s">
        <v>830</v>
      </c>
    </row>
    <row r="494" spans="1:6" ht="21" customHeight="1" x14ac:dyDescent="0.2">
      <c r="A494" s="204" t="s">
        <v>827</v>
      </c>
      <c r="B494" s="204" t="s">
        <v>828</v>
      </c>
      <c r="C494" s="205" t="s">
        <v>849</v>
      </c>
      <c r="D494" s="206" t="s">
        <v>255</v>
      </c>
      <c r="E494" s="207">
        <v>131.58199999999999</v>
      </c>
      <c r="F494" s="208" t="s">
        <v>832</v>
      </c>
    </row>
    <row r="495" spans="1:6" ht="22.5" customHeight="1" x14ac:dyDescent="0.2">
      <c r="A495" s="204" t="s">
        <v>827</v>
      </c>
      <c r="B495" s="204" t="s">
        <v>828</v>
      </c>
      <c r="C495" s="205" t="s">
        <v>850</v>
      </c>
      <c r="D495" s="206" t="s">
        <v>255</v>
      </c>
      <c r="E495" s="207">
        <v>94.352699999999999</v>
      </c>
      <c r="F495" s="208" t="s">
        <v>830</v>
      </c>
    </row>
    <row r="496" spans="1:6" ht="21" customHeight="1" x14ac:dyDescent="0.2">
      <c r="A496" s="204" t="s">
        <v>827</v>
      </c>
      <c r="B496" s="204" t="s">
        <v>828</v>
      </c>
      <c r="C496" s="205" t="s">
        <v>851</v>
      </c>
      <c r="D496" s="206" t="s">
        <v>255</v>
      </c>
      <c r="E496" s="207">
        <v>131.58199999999999</v>
      </c>
      <c r="F496" s="208" t="s">
        <v>832</v>
      </c>
    </row>
    <row r="497" spans="1:6" ht="21" customHeight="1" x14ac:dyDescent="0.2">
      <c r="A497" s="204" t="s">
        <v>827</v>
      </c>
      <c r="B497" s="204" t="s">
        <v>828</v>
      </c>
      <c r="C497" s="205" t="s">
        <v>852</v>
      </c>
      <c r="D497" s="206" t="s">
        <v>255</v>
      </c>
      <c r="E497" s="207">
        <v>43.365299999999998</v>
      </c>
      <c r="F497" s="208" t="s">
        <v>830</v>
      </c>
    </row>
    <row r="498" spans="1:6" ht="23.25" customHeight="1" x14ac:dyDescent="0.2">
      <c r="A498" s="204" t="s">
        <v>827</v>
      </c>
      <c r="B498" s="204" t="s">
        <v>828</v>
      </c>
      <c r="C498" s="205" t="s">
        <v>853</v>
      </c>
      <c r="D498" s="206" t="s">
        <v>255</v>
      </c>
      <c r="E498" s="207">
        <v>78.75</v>
      </c>
      <c r="F498" s="208" t="s">
        <v>832</v>
      </c>
    </row>
    <row r="499" spans="1:6" ht="23.25" customHeight="1" x14ac:dyDescent="0.2">
      <c r="A499" s="204" t="s">
        <v>827</v>
      </c>
      <c r="B499" s="204" t="s">
        <v>828</v>
      </c>
      <c r="C499" s="205" t="s">
        <v>854</v>
      </c>
      <c r="D499" s="206" t="s">
        <v>255</v>
      </c>
      <c r="E499" s="207">
        <v>73</v>
      </c>
      <c r="F499" s="208" t="s">
        <v>830</v>
      </c>
    </row>
    <row r="500" spans="1:6" ht="15" customHeight="1" x14ac:dyDescent="0.2">
      <c r="A500" s="204" t="s">
        <v>827</v>
      </c>
      <c r="B500" s="204" t="s">
        <v>828</v>
      </c>
      <c r="C500" s="205" t="s">
        <v>855</v>
      </c>
      <c r="D500" s="206" t="s">
        <v>255</v>
      </c>
      <c r="E500" s="207">
        <v>723.70500000000004</v>
      </c>
      <c r="F500" s="208" t="s">
        <v>832</v>
      </c>
    </row>
    <row r="501" spans="1:6" ht="22.5" customHeight="1" x14ac:dyDescent="0.2">
      <c r="A501" s="204" t="s">
        <v>827</v>
      </c>
      <c r="B501" s="204" t="s">
        <v>828</v>
      </c>
      <c r="C501" s="205" t="s">
        <v>856</v>
      </c>
      <c r="D501" s="206" t="s">
        <v>255</v>
      </c>
      <c r="E501" s="207">
        <v>224.2</v>
      </c>
      <c r="F501" s="208" t="s">
        <v>830</v>
      </c>
    </row>
    <row r="502" spans="1:6" ht="26.25" customHeight="1" x14ac:dyDescent="0.2">
      <c r="A502" s="204" t="s">
        <v>827</v>
      </c>
      <c r="B502" s="204" t="s">
        <v>828</v>
      </c>
      <c r="C502" s="205" t="s">
        <v>857</v>
      </c>
      <c r="D502" s="206" t="s">
        <v>255</v>
      </c>
      <c r="E502" s="207">
        <v>433.65</v>
      </c>
      <c r="F502" s="208" t="s">
        <v>832</v>
      </c>
    </row>
    <row r="503" spans="1:6" ht="18.95" customHeight="1" x14ac:dyDescent="0.2">
      <c r="A503" s="204" t="s">
        <v>827</v>
      </c>
      <c r="B503" s="204" t="s">
        <v>828</v>
      </c>
      <c r="C503" s="205" t="s">
        <v>858</v>
      </c>
      <c r="D503" s="206" t="s">
        <v>255</v>
      </c>
      <c r="E503" s="207">
        <v>224.2</v>
      </c>
      <c r="F503" s="208" t="s">
        <v>830</v>
      </c>
    </row>
    <row r="504" spans="1:6" ht="17.100000000000001" customHeight="1" x14ac:dyDescent="0.2">
      <c r="A504" s="204" t="s">
        <v>827</v>
      </c>
      <c r="B504" s="204" t="s">
        <v>828</v>
      </c>
      <c r="C504" s="205" t="s">
        <v>859</v>
      </c>
      <c r="D504" s="206" t="s">
        <v>255</v>
      </c>
      <c r="E504" s="207">
        <v>433.65</v>
      </c>
      <c r="F504" s="208" t="s">
        <v>832</v>
      </c>
    </row>
    <row r="505" spans="1:6" ht="29.25" customHeight="1" x14ac:dyDescent="0.2">
      <c r="A505" s="204" t="s">
        <v>827</v>
      </c>
      <c r="B505" s="204" t="s">
        <v>828</v>
      </c>
      <c r="C505" s="205" t="s">
        <v>860</v>
      </c>
      <c r="D505" s="206" t="s">
        <v>255</v>
      </c>
      <c r="E505" s="207">
        <v>224.2</v>
      </c>
      <c r="F505" s="208" t="s">
        <v>830</v>
      </c>
    </row>
    <row r="506" spans="1:6" ht="31.5" customHeight="1" x14ac:dyDescent="0.2">
      <c r="A506" s="204" t="s">
        <v>827</v>
      </c>
      <c r="B506" s="204" t="s">
        <v>828</v>
      </c>
      <c r="C506" s="205" t="s">
        <v>861</v>
      </c>
      <c r="D506" s="206" t="s">
        <v>255</v>
      </c>
      <c r="E506" s="207">
        <v>433.65</v>
      </c>
      <c r="F506" s="208" t="s">
        <v>832</v>
      </c>
    </row>
    <row r="507" spans="1:6" ht="24.75" customHeight="1" x14ac:dyDescent="0.2">
      <c r="A507" s="204" t="s">
        <v>827</v>
      </c>
      <c r="B507" s="204" t="s">
        <v>828</v>
      </c>
      <c r="C507" s="205" t="s">
        <v>862</v>
      </c>
      <c r="D507" s="206" t="s">
        <v>255</v>
      </c>
      <c r="E507" s="207">
        <v>99.12</v>
      </c>
      <c r="F507" s="208" t="s">
        <v>830</v>
      </c>
    </row>
    <row r="508" spans="1:6" x14ac:dyDescent="0.2">
      <c r="A508" s="204" t="s">
        <v>827</v>
      </c>
      <c r="B508" s="204" t="s">
        <v>828</v>
      </c>
      <c r="C508" s="205" t="s">
        <v>863</v>
      </c>
      <c r="D508" s="206" t="s">
        <v>255</v>
      </c>
      <c r="E508" s="207">
        <v>384.09</v>
      </c>
      <c r="F508" s="208" t="s">
        <v>830</v>
      </c>
    </row>
    <row r="509" spans="1:6" ht="36.75" customHeight="1" x14ac:dyDescent="0.2">
      <c r="A509" s="204" t="s">
        <v>827</v>
      </c>
      <c r="B509" s="204" t="s">
        <v>828</v>
      </c>
      <c r="C509" s="205" t="s">
        <v>864</v>
      </c>
      <c r="D509" s="206" t="s">
        <v>255</v>
      </c>
      <c r="E509" s="207">
        <v>3669.75</v>
      </c>
      <c r="F509" s="208" t="s">
        <v>830</v>
      </c>
    </row>
    <row r="510" spans="1:6" ht="37.5" customHeight="1" x14ac:dyDescent="0.2">
      <c r="A510" s="204" t="s">
        <v>827</v>
      </c>
      <c r="B510" s="204" t="s">
        <v>828</v>
      </c>
      <c r="C510" s="205" t="s">
        <v>865</v>
      </c>
      <c r="D510" s="206" t="s">
        <v>653</v>
      </c>
      <c r="E510" s="207">
        <v>183.75</v>
      </c>
      <c r="F510" s="208" t="s">
        <v>830</v>
      </c>
    </row>
    <row r="511" spans="1:6" ht="34.5" customHeight="1" x14ac:dyDescent="0.2">
      <c r="A511" s="204" t="s">
        <v>827</v>
      </c>
      <c r="B511" s="204" t="s">
        <v>828</v>
      </c>
      <c r="C511" s="205" t="s">
        <v>866</v>
      </c>
      <c r="D511" s="206" t="s">
        <v>255</v>
      </c>
      <c r="E511" s="207">
        <v>255.86</v>
      </c>
      <c r="F511" s="208" t="s">
        <v>832</v>
      </c>
    </row>
    <row r="512" spans="1:6" ht="30.75" customHeight="1" x14ac:dyDescent="0.2">
      <c r="A512" s="204" t="s">
        <v>827</v>
      </c>
      <c r="B512" s="204" t="s">
        <v>828</v>
      </c>
      <c r="C512" s="205" t="s">
        <v>867</v>
      </c>
      <c r="D512" s="206" t="s">
        <v>255</v>
      </c>
      <c r="E512" s="207">
        <v>548.26</v>
      </c>
      <c r="F512" s="208" t="s">
        <v>832</v>
      </c>
    </row>
    <row r="513" spans="1:6" ht="35.25" customHeight="1" x14ac:dyDescent="0.2">
      <c r="A513" s="204" t="s">
        <v>827</v>
      </c>
      <c r="B513" s="204" t="s">
        <v>828</v>
      </c>
      <c r="C513" s="205" t="s">
        <v>868</v>
      </c>
      <c r="D513" s="206" t="s">
        <v>255</v>
      </c>
      <c r="E513" s="207">
        <v>3422</v>
      </c>
      <c r="F513" s="208" t="s">
        <v>830</v>
      </c>
    </row>
    <row r="514" spans="1:6" ht="24.75" customHeight="1" x14ac:dyDescent="0.2">
      <c r="A514" s="57" t="s">
        <v>76</v>
      </c>
      <c r="B514" s="57" t="s">
        <v>869</v>
      </c>
      <c r="C514" s="58" t="s">
        <v>870</v>
      </c>
      <c r="D514" s="59" t="s">
        <v>675</v>
      </c>
      <c r="E514" s="60">
        <v>1500</v>
      </c>
      <c r="F514" s="97" t="s">
        <v>871</v>
      </c>
    </row>
    <row r="515" spans="1:6" ht="27" customHeight="1" x14ac:dyDescent="0.2">
      <c r="A515" s="57" t="s">
        <v>76</v>
      </c>
      <c r="B515" s="57" t="s">
        <v>869</v>
      </c>
      <c r="C515" s="58" t="s">
        <v>870</v>
      </c>
      <c r="D515" s="59" t="s">
        <v>675</v>
      </c>
      <c r="E515" s="60">
        <v>2050</v>
      </c>
      <c r="F515" s="97" t="s">
        <v>871</v>
      </c>
    </row>
    <row r="516" spans="1:6" ht="27.75" customHeight="1" x14ac:dyDescent="0.2">
      <c r="A516" s="57" t="s">
        <v>76</v>
      </c>
      <c r="B516" s="57" t="s">
        <v>869</v>
      </c>
      <c r="C516" s="58" t="s">
        <v>872</v>
      </c>
      <c r="D516" s="59" t="s">
        <v>675</v>
      </c>
      <c r="E516" s="60">
        <v>3500</v>
      </c>
      <c r="F516" s="97" t="s">
        <v>871</v>
      </c>
    </row>
    <row r="517" spans="1:6" ht="32.25" customHeight="1" x14ac:dyDescent="0.2">
      <c r="A517" s="57" t="s">
        <v>76</v>
      </c>
      <c r="B517" s="57" t="s">
        <v>869</v>
      </c>
      <c r="C517" s="58" t="s">
        <v>873</v>
      </c>
      <c r="D517" s="59" t="s">
        <v>675</v>
      </c>
      <c r="E517" s="60">
        <v>2100</v>
      </c>
      <c r="F517" s="97" t="s">
        <v>871</v>
      </c>
    </row>
    <row r="518" spans="1:6" x14ac:dyDescent="0.2">
      <c r="A518" s="57" t="s">
        <v>164</v>
      </c>
      <c r="B518" s="57" t="s">
        <v>874</v>
      </c>
      <c r="C518" s="58" t="s">
        <v>164</v>
      </c>
      <c r="D518" s="59" t="s">
        <v>875</v>
      </c>
      <c r="E518" s="60">
        <v>0</v>
      </c>
      <c r="F518" s="97" t="s">
        <v>876</v>
      </c>
    </row>
    <row r="519" spans="1:6" x14ac:dyDescent="0.2">
      <c r="A519" s="57" t="s">
        <v>165</v>
      </c>
      <c r="B519" s="57" t="s">
        <v>874</v>
      </c>
      <c r="C519" s="58" t="s">
        <v>165</v>
      </c>
      <c r="D519" s="59" t="s">
        <v>875</v>
      </c>
      <c r="E519" s="60">
        <v>0</v>
      </c>
      <c r="F519" s="97" t="s">
        <v>877</v>
      </c>
    </row>
    <row r="520" spans="1:6" x14ac:dyDescent="0.2">
      <c r="A520" s="57" t="s">
        <v>166</v>
      </c>
      <c r="B520" s="57" t="s">
        <v>874</v>
      </c>
      <c r="C520" s="58" t="s">
        <v>166</v>
      </c>
      <c r="D520" s="59" t="s">
        <v>875</v>
      </c>
      <c r="E520" s="60">
        <v>0</v>
      </c>
      <c r="F520" s="97" t="s">
        <v>878</v>
      </c>
    </row>
    <row r="539" spans="1:4" ht="15" x14ac:dyDescent="0.25">
      <c r="A539" s="212" t="s">
        <v>0</v>
      </c>
      <c r="B539" s="213"/>
      <c r="C539" s="213"/>
      <c r="D539" s="213"/>
    </row>
    <row r="540" spans="1:4" ht="15" x14ac:dyDescent="0.25">
      <c r="A540" s="215" t="s">
        <v>117</v>
      </c>
      <c r="B540" s="213" t="s">
        <v>253</v>
      </c>
      <c r="C540" s="213"/>
      <c r="D540" s="213"/>
    </row>
    <row r="541" spans="1:4" ht="15" x14ac:dyDescent="0.25">
      <c r="A541" s="215" t="s">
        <v>112</v>
      </c>
      <c r="B541" s="213" t="s">
        <v>258</v>
      </c>
      <c r="C541" s="213"/>
      <c r="D541" s="213"/>
    </row>
    <row r="542" spans="1:4" ht="15" x14ac:dyDescent="0.25">
      <c r="A542" s="215" t="s">
        <v>126</v>
      </c>
      <c r="B542" s="213" t="s">
        <v>280</v>
      </c>
      <c r="C542" s="213"/>
      <c r="D542" s="213"/>
    </row>
    <row r="543" spans="1:4" ht="15" x14ac:dyDescent="0.25">
      <c r="A543" s="215" t="s">
        <v>164</v>
      </c>
      <c r="B543" s="213" t="s">
        <v>874</v>
      </c>
      <c r="C543" s="213"/>
      <c r="D543" s="213"/>
    </row>
    <row r="544" spans="1:4" ht="15" x14ac:dyDescent="0.25">
      <c r="A544" s="215" t="s">
        <v>165</v>
      </c>
      <c r="B544" s="213" t="s">
        <v>874</v>
      </c>
      <c r="C544" s="213"/>
      <c r="D544" s="213"/>
    </row>
    <row r="545" spans="1:4" ht="15" x14ac:dyDescent="0.25">
      <c r="A545" s="215" t="s">
        <v>290</v>
      </c>
      <c r="B545" s="213" t="s">
        <v>291</v>
      </c>
      <c r="C545" s="213"/>
      <c r="D545" s="213"/>
    </row>
    <row r="546" spans="1:4" ht="15" x14ac:dyDescent="0.25">
      <c r="A546" s="215" t="s">
        <v>169</v>
      </c>
      <c r="B546" s="213" t="s">
        <v>298</v>
      </c>
      <c r="C546" s="213"/>
      <c r="D546" s="213"/>
    </row>
    <row r="547" spans="1:4" ht="15" x14ac:dyDescent="0.25">
      <c r="A547" s="215" t="s">
        <v>161</v>
      </c>
      <c r="B547" s="213" t="s">
        <v>309</v>
      </c>
      <c r="C547" s="213"/>
      <c r="D547" s="213"/>
    </row>
    <row r="548" spans="1:4" ht="15" x14ac:dyDescent="0.25">
      <c r="A548" s="215" t="s">
        <v>399</v>
      </c>
      <c r="B548" s="213" t="s">
        <v>400</v>
      </c>
      <c r="C548" s="213"/>
      <c r="D548" s="213"/>
    </row>
    <row r="549" spans="1:4" ht="15" x14ac:dyDescent="0.25">
      <c r="A549" s="215" t="s">
        <v>241</v>
      </c>
      <c r="B549" s="213" t="s">
        <v>407</v>
      </c>
      <c r="C549" s="213"/>
      <c r="D549" s="213"/>
    </row>
    <row r="550" spans="1:4" ht="15" x14ac:dyDescent="0.25">
      <c r="A550" s="215" t="s">
        <v>411</v>
      </c>
      <c r="B550" s="213" t="s">
        <v>412</v>
      </c>
      <c r="C550" s="213"/>
      <c r="D550" s="213"/>
    </row>
    <row r="551" spans="1:4" ht="15" x14ac:dyDescent="0.25">
      <c r="A551" s="215" t="s">
        <v>142</v>
      </c>
      <c r="B551" s="213" t="s">
        <v>417</v>
      </c>
      <c r="C551" s="213"/>
      <c r="D551" s="213"/>
    </row>
    <row r="552" spans="1:4" ht="15" x14ac:dyDescent="0.25">
      <c r="A552" s="215" t="s">
        <v>137</v>
      </c>
      <c r="B552" s="213" t="s">
        <v>429</v>
      </c>
      <c r="C552" s="213"/>
      <c r="D552" s="213"/>
    </row>
    <row r="553" spans="1:4" ht="15" x14ac:dyDescent="0.25">
      <c r="A553" s="215" t="s">
        <v>75</v>
      </c>
      <c r="B553" s="213" t="s">
        <v>462</v>
      </c>
      <c r="C553" s="213"/>
      <c r="D553" s="213"/>
    </row>
    <row r="554" spans="1:4" ht="15" x14ac:dyDescent="0.25">
      <c r="A554" s="215" t="s">
        <v>124</v>
      </c>
      <c r="B554" s="213" t="s">
        <v>465</v>
      </c>
      <c r="C554" s="213"/>
      <c r="D554" s="213"/>
    </row>
    <row r="555" spans="1:4" ht="15" x14ac:dyDescent="0.25">
      <c r="A555" s="215" t="s">
        <v>95</v>
      </c>
      <c r="B555" s="213" t="s">
        <v>475</v>
      </c>
      <c r="C555" s="213"/>
      <c r="D555" s="213"/>
    </row>
    <row r="556" spans="1:4" ht="15" x14ac:dyDescent="0.25">
      <c r="A556" s="215" t="s">
        <v>479</v>
      </c>
      <c r="B556" s="213" t="s">
        <v>475</v>
      </c>
      <c r="C556" s="213"/>
      <c r="D556" s="213"/>
    </row>
    <row r="557" spans="1:4" ht="15" x14ac:dyDescent="0.25">
      <c r="A557" s="215" t="s">
        <v>94</v>
      </c>
      <c r="B557" s="213" t="s">
        <v>475</v>
      </c>
      <c r="C557" s="213"/>
    </row>
    <row r="558" spans="1:4" ht="15" x14ac:dyDescent="0.25">
      <c r="A558" s="215" t="s">
        <v>486</v>
      </c>
      <c r="B558" s="213" t="s">
        <v>475</v>
      </c>
      <c r="C558" s="213"/>
    </row>
    <row r="559" spans="1:4" ht="15" x14ac:dyDescent="0.25">
      <c r="A559" s="215" t="s">
        <v>495</v>
      </c>
      <c r="B559" s="213" t="s">
        <v>475</v>
      </c>
      <c r="C559" s="213"/>
    </row>
    <row r="560" spans="1:4" ht="15" x14ac:dyDescent="0.25">
      <c r="A560" s="215" t="s">
        <v>151</v>
      </c>
      <c r="B560" s="213" t="s">
        <v>500</v>
      </c>
      <c r="C560" s="213"/>
    </row>
    <row r="561" spans="1:3" ht="15" x14ac:dyDescent="0.25">
      <c r="A561" s="215" t="s">
        <v>517</v>
      </c>
      <c r="B561" s="213" t="s">
        <v>518</v>
      </c>
      <c r="C561" s="213"/>
    </row>
    <row r="562" spans="1:3" ht="15" x14ac:dyDescent="0.25">
      <c r="A562" s="215" t="s">
        <v>157</v>
      </c>
      <c r="B562" s="213" t="s">
        <v>522</v>
      </c>
      <c r="C562" s="213"/>
    </row>
    <row r="563" spans="1:3" ht="15" x14ac:dyDescent="0.25">
      <c r="A563" s="215" t="s">
        <v>93</v>
      </c>
      <c r="B563" s="213" t="s">
        <v>549</v>
      </c>
      <c r="C563" s="213"/>
    </row>
    <row r="564" spans="1:3" ht="15" x14ac:dyDescent="0.25">
      <c r="A564" s="215" t="s">
        <v>171</v>
      </c>
      <c r="B564" s="213" t="s">
        <v>552</v>
      </c>
      <c r="C564" s="213"/>
    </row>
    <row r="565" spans="1:3" ht="15" x14ac:dyDescent="0.25">
      <c r="A565" s="215" t="s">
        <v>166</v>
      </c>
      <c r="B565" s="213" t="s">
        <v>874</v>
      </c>
      <c r="C565" s="213"/>
    </row>
    <row r="566" spans="1:3" ht="15" x14ac:dyDescent="0.25">
      <c r="A566" s="215" t="s">
        <v>79</v>
      </c>
      <c r="B566" s="213" t="s">
        <v>558</v>
      </c>
      <c r="C566" s="213"/>
    </row>
    <row r="567" spans="1:3" ht="15" x14ac:dyDescent="0.25">
      <c r="A567" s="215" t="s">
        <v>561</v>
      </c>
      <c r="B567" s="213" t="s">
        <v>562</v>
      </c>
      <c r="C567" s="213"/>
    </row>
    <row r="568" spans="1:3" ht="15" x14ac:dyDescent="0.25">
      <c r="A568" s="215" t="s">
        <v>121</v>
      </c>
      <c r="B568" s="213" t="s">
        <v>566</v>
      </c>
      <c r="C568" s="213"/>
    </row>
    <row r="569" spans="1:3" ht="15" x14ac:dyDescent="0.25">
      <c r="A569" s="215" t="s">
        <v>129</v>
      </c>
      <c r="B569" s="213" t="s">
        <v>570</v>
      </c>
      <c r="C569" s="213"/>
    </row>
    <row r="570" spans="1:3" ht="15" x14ac:dyDescent="0.25">
      <c r="A570" s="215" t="s">
        <v>134</v>
      </c>
      <c r="B570" s="213" t="s">
        <v>574</v>
      </c>
      <c r="C570" s="213"/>
    </row>
    <row r="571" spans="1:3" ht="15" x14ac:dyDescent="0.25">
      <c r="A571" s="215" t="s">
        <v>222</v>
      </c>
      <c r="B571" s="213" t="s">
        <v>579</v>
      </c>
      <c r="C571" s="213"/>
    </row>
    <row r="572" spans="1:3" ht="15" x14ac:dyDescent="0.25">
      <c r="A572" s="215" t="s">
        <v>133</v>
      </c>
      <c r="B572" s="213" t="s">
        <v>608</v>
      </c>
      <c r="C572" s="213"/>
    </row>
    <row r="573" spans="1:3" ht="15" x14ac:dyDescent="0.25">
      <c r="A573" s="215" t="s">
        <v>153</v>
      </c>
      <c r="B573" s="213" t="s">
        <v>615</v>
      </c>
      <c r="C573" s="213"/>
    </row>
    <row r="574" spans="1:3" ht="15" x14ac:dyDescent="0.25">
      <c r="A574" s="215" t="s">
        <v>123</v>
      </c>
      <c r="B574" s="213" t="s">
        <v>639</v>
      </c>
      <c r="C574" s="213"/>
    </row>
    <row r="575" spans="1:3" ht="15" x14ac:dyDescent="0.25">
      <c r="A575" s="215" t="s">
        <v>136</v>
      </c>
      <c r="B575" s="213" t="s">
        <v>661</v>
      </c>
      <c r="C575" s="213"/>
    </row>
    <row r="576" spans="1:3" ht="15" x14ac:dyDescent="0.25">
      <c r="A576" s="215" t="s">
        <v>664</v>
      </c>
      <c r="B576" s="213" t="s">
        <v>665</v>
      </c>
      <c r="C576" s="213"/>
    </row>
    <row r="577" spans="1:3" ht="15" x14ac:dyDescent="0.25">
      <c r="A577" s="215" t="s">
        <v>74</v>
      </c>
      <c r="B577" s="213" t="s">
        <v>668</v>
      </c>
      <c r="C577" s="213"/>
    </row>
    <row r="578" spans="1:3" ht="15" x14ac:dyDescent="0.25">
      <c r="A578" s="215" t="s">
        <v>672</v>
      </c>
      <c r="B578" s="213" t="s">
        <v>673</v>
      </c>
      <c r="C578" s="213"/>
    </row>
    <row r="579" spans="1:3" ht="15" x14ac:dyDescent="0.25">
      <c r="A579" s="215" t="s">
        <v>677</v>
      </c>
      <c r="B579" s="213" t="s">
        <v>678</v>
      </c>
      <c r="C579" s="213"/>
    </row>
    <row r="580" spans="1:3" ht="15" x14ac:dyDescent="0.25">
      <c r="A580" s="215" t="s">
        <v>682</v>
      </c>
      <c r="B580" s="213" t="s">
        <v>683</v>
      </c>
      <c r="C580" s="213"/>
    </row>
    <row r="581" spans="1:3" ht="15" x14ac:dyDescent="0.25">
      <c r="A581" s="215" t="s">
        <v>698</v>
      </c>
      <c r="B581" s="213" t="s">
        <v>699</v>
      </c>
      <c r="C581" s="213"/>
    </row>
    <row r="582" spans="1:3" ht="15" x14ac:dyDescent="0.25">
      <c r="A582" s="215" t="s">
        <v>827</v>
      </c>
      <c r="B582" s="213" t="s">
        <v>828</v>
      </c>
      <c r="C582" s="213"/>
    </row>
    <row r="583" spans="1:3" ht="15" x14ac:dyDescent="0.25">
      <c r="A583" s="215" t="s">
        <v>76</v>
      </c>
      <c r="B583" s="213" t="s">
        <v>869</v>
      </c>
      <c r="C583" s="213"/>
    </row>
    <row r="584" spans="1:3" ht="15" x14ac:dyDescent="0.25">
      <c r="A584" s="215"/>
      <c r="B584" s="213"/>
      <c r="C584" s="213"/>
    </row>
    <row r="585" spans="1:3" ht="15" x14ac:dyDescent="0.25">
      <c r="B585" s="213"/>
    </row>
    <row r="586" spans="1:3" ht="15" x14ac:dyDescent="0.25">
      <c r="B586" s="213"/>
    </row>
    <row r="587" spans="1:3" ht="15" x14ac:dyDescent="0.25">
      <c r="B587" s="213"/>
    </row>
    <row r="588" spans="1:3" ht="15" x14ac:dyDescent="0.25">
      <c r="B588" s="213"/>
    </row>
    <row r="589" spans="1:3" ht="15" x14ac:dyDescent="0.25">
      <c r="B589" s="213"/>
    </row>
    <row r="590" spans="1:3" ht="15" x14ac:dyDescent="0.25">
      <c r="B590" s="213"/>
    </row>
    <row r="591" spans="1:3" ht="15" x14ac:dyDescent="0.25">
      <c r="B591" s="213"/>
    </row>
    <row r="592" spans="1:3" ht="15" x14ac:dyDescent="0.25">
      <c r="B592" s="213"/>
    </row>
    <row r="593" spans="2:2" ht="15" x14ac:dyDescent="0.25">
      <c r="B593" s="213"/>
    </row>
    <row r="594" spans="2:2" ht="15" x14ac:dyDescent="0.25">
      <c r="B594" s="213"/>
    </row>
    <row r="595" spans="2:2" ht="15" x14ac:dyDescent="0.25">
      <c r="B595" s="213"/>
    </row>
    <row r="596" spans="2:2" ht="15" x14ac:dyDescent="0.25">
      <c r="B596" s="213"/>
    </row>
    <row r="597" spans="2:2" ht="15" x14ac:dyDescent="0.25">
      <c r="B597" s="213"/>
    </row>
    <row r="598" spans="2:2" ht="15" x14ac:dyDescent="0.25">
      <c r="B598" s="213"/>
    </row>
    <row r="599" spans="2:2" ht="15" x14ac:dyDescent="0.25">
      <c r="B599" s="213"/>
    </row>
    <row r="600" spans="2:2" ht="15" x14ac:dyDescent="0.25">
      <c r="B600" s="213"/>
    </row>
    <row r="601" spans="2:2" ht="15" x14ac:dyDescent="0.25">
      <c r="B601" s="213"/>
    </row>
    <row r="602" spans="2:2" ht="15" x14ac:dyDescent="0.25">
      <c r="B602" s="213"/>
    </row>
    <row r="603" spans="2:2" ht="15" x14ac:dyDescent="0.25">
      <c r="B603" s="213"/>
    </row>
    <row r="604" spans="2:2" ht="15" x14ac:dyDescent="0.25">
      <c r="B604" s="213"/>
    </row>
    <row r="605" spans="2:2" ht="15" x14ac:dyDescent="0.25">
      <c r="B605" s="213"/>
    </row>
    <row r="606" spans="2:2" ht="15" x14ac:dyDescent="0.25">
      <c r="B606" s="213"/>
    </row>
    <row r="607" spans="2:2" ht="15" x14ac:dyDescent="0.25">
      <c r="B607" s="213"/>
    </row>
    <row r="608" spans="2:2" ht="15" x14ac:dyDescent="0.25">
      <c r="B608" s="213"/>
    </row>
    <row r="609" spans="2:2" ht="15" x14ac:dyDescent="0.25">
      <c r="B609" s="213"/>
    </row>
    <row r="610" spans="2:2" ht="15" x14ac:dyDescent="0.25">
      <c r="B610" s="213"/>
    </row>
    <row r="611" spans="2:2" ht="15" x14ac:dyDescent="0.25">
      <c r="B611" s="213"/>
    </row>
    <row r="612" spans="2:2" ht="15" x14ac:dyDescent="0.25">
      <c r="B612" s="213"/>
    </row>
    <row r="613" spans="2:2" ht="15" x14ac:dyDescent="0.25">
      <c r="B613" s="213"/>
    </row>
    <row r="614" spans="2:2" ht="15" x14ac:dyDescent="0.25">
      <c r="B614" s="213"/>
    </row>
    <row r="615" spans="2:2" ht="15" x14ac:dyDescent="0.25">
      <c r="B615" s="213"/>
    </row>
    <row r="616" spans="2:2" ht="15" x14ac:dyDescent="0.25">
      <c r="B616" s="213"/>
    </row>
    <row r="617" spans="2:2" ht="15" x14ac:dyDescent="0.25">
      <c r="B617" s="213"/>
    </row>
    <row r="618" spans="2:2" ht="15" x14ac:dyDescent="0.25">
      <c r="B618" s="213"/>
    </row>
    <row r="619" spans="2:2" ht="15" x14ac:dyDescent="0.25">
      <c r="B619" s="213"/>
    </row>
    <row r="620" spans="2:2" ht="15" x14ac:dyDescent="0.25">
      <c r="B620" s="213"/>
    </row>
    <row r="621" spans="2:2" ht="15" x14ac:dyDescent="0.25">
      <c r="B621" s="213"/>
    </row>
    <row r="622" spans="2:2" ht="15" x14ac:dyDescent="0.25">
      <c r="B622" s="213"/>
    </row>
    <row r="623" spans="2:2" ht="15" x14ac:dyDescent="0.25">
      <c r="B623" s="213"/>
    </row>
    <row r="624" spans="2:2" ht="15" x14ac:dyDescent="0.25">
      <c r="B624" s="213"/>
    </row>
    <row r="625" spans="2:2" ht="15" x14ac:dyDescent="0.25">
      <c r="B625" s="213"/>
    </row>
    <row r="626" spans="2:2" ht="15" x14ac:dyDescent="0.25">
      <c r="B626" s="213"/>
    </row>
    <row r="627" spans="2:2" ht="15" x14ac:dyDescent="0.25">
      <c r="B627" s="213"/>
    </row>
    <row r="628" spans="2:2" ht="15" x14ac:dyDescent="0.25">
      <c r="B628" s="213"/>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19" ma:contentTypeDescription="Crear nuevo documento." ma:contentTypeScope="" ma:versionID="0998291e2b89af8f14fce0d1cfe1145c">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8abeb79ad0cc4ff2dbbd831f158e86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F9FD2-803A-4B14-B59E-8DE16203E5D7}">
  <ds:schemaRefs>
    <ds:schemaRef ds:uri="http://schemas.microsoft.com/office/infopath/2007/PartnerControls"/>
    <ds:schemaRef ds:uri="http://purl.org/dc/elements/1.1/"/>
    <ds:schemaRef ds:uri="http://schemas.microsoft.com/office/2006/metadata/properties"/>
    <ds:schemaRef ds:uri="828201a5-4980-454b-b68f-b51c618fd3e5"/>
    <ds:schemaRef ds:uri="http://schemas.microsoft.com/sharepoint/v3"/>
    <ds:schemaRef ds:uri="http://purl.org/dc/terms/"/>
    <ds:schemaRef ds:uri="http://schemas.openxmlformats.org/package/2006/metadata/core-properties"/>
    <ds:schemaRef ds:uri="http://schemas.microsoft.com/office/2006/documentManagement/types"/>
    <ds:schemaRef ds:uri="009d42a5-c66e-4786-b0bb-1ca405917402"/>
    <ds:schemaRef ds:uri="http://www.w3.org/XML/1998/namespace"/>
    <ds:schemaRef ds:uri="http://purl.org/dc/dcmitype/"/>
  </ds:schemaRefs>
</ds:datastoreItem>
</file>

<file path=customXml/itemProps2.xml><?xml version="1.0" encoding="utf-8"?>
<ds:datastoreItem xmlns:ds="http://schemas.openxmlformats.org/officeDocument/2006/customXml" ds:itemID="{A0568E49-8450-4E10-9DDF-BEB63BAF18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F723F7-E5CD-43E4-971E-607C5E71A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42</vt:i4>
      </vt:variant>
    </vt:vector>
  </HeadingPairs>
  <TitlesOfParts>
    <vt:vector size="47" baseType="lpstr">
      <vt:lpstr>Sheet1</vt:lpstr>
      <vt:lpstr>PPNE3</vt:lpstr>
      <vt:lpstr>PPNE4</vt:lpstr>
      <vt:lpstr>PPNE5</vt:lpstr>
      <vt:lpstr>Insumos</vt:lpstr>
      <vt:lpstr>PPNE4!Área_de_impresión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Randy M. Veras</cp:lastModifiedBy>
  <cp:lastPrinted>2024-03-25T16:24:31Z</cp:lastPrinted>
  <dcterms:created xsi:type="dcterms:W3CDTF">2007-07-31T17:41:49Z</dcterms:created>
  <dcterms:modified xsi:type="dcterms:W3CDTF">2024-05-06T15:20:21Z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ies>
</file>