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eras\Desktop\OAI\2024\Contabilidd\enero\"/>
    </mc:Choice>
  </mc:AlternateContent>
  <bookViews>
    <workbookView xWindow="0" yWindow="0" windowWidth="2370" windowHeight="0" tabRatio="923" firstSheet="1" activeTab="1"/>
  </bookViews>
  <sheets>
    <sheet name="BALANCE DE COMPROBACION" sheetId="25" r:id="rId1"/>
    <sheet name="ERF SRS" sheetId="23" r:id="rId2"/>
    <sheet name="ESF HDPB" sheetId="18" r:id="rId3"/>
  </sheets>
  <externalReferences>
    <externalReference r:id="rId4"/>
    <externalReference r:id="rId5"/>
  </externalReferences>
  <definedNames>
    <definedName name="_xlnm._FilterDatabase" localSheetId="0" hidden="1">'BALANCE DE COMPROBACION'!$A$7:$C$110</definedName>
    <definedName name="_xlnm.Print_Area" localSheetId="0">'BALANCE DE COMPROBACION'!$A$1:$C$110</definedName>
    <definedName name="_xlnm.Print_Area" localSheetId="1">'ERF SRS'!$A$1:$I$43</definedName>
    <definedName name="_xlnm.Print_Area" localSheetId="2">'ESF HDPB'!$A$1:$G$75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25" l="1"/>
  <c r="F56" i="18" l="1"/>
  <c r="F38" i="18"/>
  <c r="F57" i="18" l="1"/>
  <c r="F16" i="18" l="1"/>
  <c r="F27" i="18" s="1"/>
  <c r="D13" i="23" l="1"/>
  <c r="D12" i="23"/>
  <c r="F15" i="23" l="1"/>
  <c r="A11" i="25" l="1"/>
  <c r="F26" i="23" l="1"/>
  <c r="H37" i="23" l="1"/>
  <c r="F37" i="23"/>
  <c r="H25" i="23"/>
  <c r="H26" i="23" s="1"/>
  <c r="H15" i="23"/>
  <c r="H7" i="23"/>
  <c r="H32" i="23" l="1"/>
  <c r="F32" i="23"/>
  <c r="H45" i="18" l="1"/>
  <c r="H55" i="18" s="1"/>
  <c r="H24" i="18"/>
  <c r="H15" i="18"/>
  <c r="H7" i="18"/>
  <c r="H26" i="18" l="1"/>
</calcChain>
</file>

<file path=xl/sharedStrings.xml><?xml version="1.0" encoding="utf-8"?>
<sst xmlns="http://schemas.openxmlformats.org/spreadsheetml/2006/main" count="246" uniqueCount="238">
  <si>
    <t>(Valores en RD$)</t>
  </si>
  <si>
    <t>Activos</t>
  </si>
  <si>
    <t>Activos corrientes</t>
  </si>
  <si>
    <t>Inversiones a corto plazo (Nota 8)</t>
  </si>
  <si>
    <t>Porción corriente de documentos por cobrar (Nota 9)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</si>
  <si>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</si>
  <si>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</si>
  <si>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</si>
  <si>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</si>
  <si>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</si>
  <si>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</si>
  <si>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</si>
  <si>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</si>
  <si>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</si>
  <si>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</si>
  <si>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</si>
  <si>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</si>
  <si>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</si>
  <si>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</si>
  <si>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</si>
  <si>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</si>
  <si>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Total pasivos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</si>
  <si>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</si>
  <si>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</si>
  <si>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</si>
  <si>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</si>
  <si>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</si>
  <si>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</si>
  <si>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</si>
  <si>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</si>
  <si>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</si>
  <si>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</si>
  <si>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</si>
  <si>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</si>
  <si>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0008</t>
  </si>
  <si>
    <t>0009</t>
  </si>
  <si>
    <t>0010</t>
  </si>
  <si>
    <t>0011</t>
  </si>
  <si>
    <t>0012</t>
  </si>
  <si>
    <t>0013</t>
  </si>
  <si>
    <t>0015</t>
  </si>
  <si>
    <t>0016</t>
  </si>
  <si>
    <t>0017</t>
  </si>
  <si>
    <t>0018</t>
  </si>
  <si>
    <t>0019</t>
  </si>
  <si>
    <t>0020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</si>
  <si>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</si>
  <si>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</si>
  <si>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</si>
  <si>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</si>
  <si>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</si>
  <si>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</si>
  <si>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</si>
  <si>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</si>
  <si>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</si>
  <si>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</si>
  <si>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</si>
  <si>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</si>
  <si>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</si>
  <si>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</si>
  <si>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</si>
  <si>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</si>
  <si>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</si>
  <si>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Caja Chica</t>
  </si>
  <si>
    <t>Anticipo Financieros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</si>
  <si>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</si>
  <si>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</si>
  <si>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</si>
  <si>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</si>
  <si>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</si>
  <si>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</si>
  <si>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</si>
  <si>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</si>
  <si>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</si>
  <si>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</si>
  <si>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</si>
  <si>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Hospital Dr. Salvador B. Gautier</t>
  </si>
  <si>
    <t xml:space="preserve">                Hospital Dr. Salvador B. Gautier</t>
  </si>
  <si>
    <t>Total</t>
  </si>
  <si>
    <t>Servicio Nacional de Salud</t>
  </si>
  <si>
    <t>HOSPITAL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</si>
  <si>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</si>
  <si>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</si>
  <si>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</si>
  <si>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</si>
  <si>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</si>
  <si>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</si>
  <si>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0038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</si>
  <si>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</si>
  <si>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</si>
  <si>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</si>
  <si>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</si>
  <si>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</si>
  <si>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</si>
  <si>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</si>
  <si>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</si>
  <si>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</si>
  <si>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</si>
  <si>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</si>
  <si>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</si>
  <si>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</si>
  <si>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gastos(Servicios no Personales)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</si>
  <si>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</si>
  <si>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</si>
  <si>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</si>
  <si>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</si>
  <si>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</si>
  <si>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</si>
  <si>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</si>
  <si>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</si>
  <si>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</si>
  <si>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</si>
  <si>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</si>
  <si>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</si>
  <si>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Cuentas</t>
  </si>
  <si>
    <t>Moviliario y Equipos de Oficina</t>
  </si>
  <si>
    <t>Cuentas por Pagar a corto Plazo</t>
  </si>
  <si>
    <t>Retenciones y Acumulaciones por Pagar</t>
  </si>
  <si>
    <t>Resultado acumulado</t>
  </si>
  <si>
    <t>Contribuciones al seguro de salud</t>
  </si>
  <si>
    <t>Contribuciones al seguro de pensiones</t>
  </si>
  <si>
    <t>telefono local</t>
  </si>
  <si>
    <t>Impresión y Encuadernación</t>
  </si>
  <si>
    <t>Viaticos dentro del pais</t>
  </si>
  <si>
    <t>Fletes</t>
  </si>
  <si>
    <t>Festividades</t>
  </si>
  <si>
    <t>Servicios juridicos</t>
  </si>
  <si>
    <t>Impuestos</t>
  </si>
  <si>
    <t>Alimentos y Bebidas para personas</t>
  </si>
  <si>
    <t>Acabado textiles</t>
  </si>
  <si>
    <t>Papel de escritorio</t>
  </si>
  <si>
    <t>Productos de papel y cartón</t>
  </si>
  <si>
    <t>Productos medicinales para uso humano</t>
  </si>
  <si>
    <t>Gasolina</t>
  </si>
  <si>
    <t>Utiles de escritorio, oficina e informatica</t>
  </si>
  <si>
    <t>Comisiones y gastos bancarios</t>
  </si>
  <si>
    <t>Servicio de Alimentacion para personas</t>
  </si>
  <si>
    <t>Articulos  de Plasticos</t>
  </si>
  <si>
    <t>Transferencias anticipos financieros</t>
  </si>
  <si>
    <t>Ingresos por Anticipos financieros</t>
  </si>
  <si>
    <t>Ingresos por Servicios ARS</t>
  </si>
  <si>
    <t>Fondo General</t>
  </si>
  <si>
    <t>Instrumental médico y de laboratorio</t>
  </si>
  <si>
    <t xml:space="preserve">Equipo e instrumentos de medición cientifica </t>
  </si>
  <si>
    <t>Recolección de residuos solidos</t>
  </si>
  <si>
    <t>Cuentas por Cobrar ARS</t>
  </si>
  <si>
    <t xml:space="preserve">Cuentas por Cobrar a Pacientes </t>
  </si>
  <si>
    <t xml:space="preserve">Inventario de Material de Limpieza of. Y Mantenimientos </t>
  </si>
  <si>
    <t xml:space="preserve">Inventario Medico- Quirurgico </t>
  </si>
  <si>
    <t xml:space="preserve">Inventario Medicamentos </t>
  </si>
  <si>
    <t>Efectivo en Cuentas Venta de Servicios</t>
  </si>
  <si>
    <t>Contribuciones al seguro de riego laboral</t>
  </si>
  <si>
    <t>Herramientas menores</t>
  </si>
  <si>
    <t>Otros productos quimicos y conexos</t>
  </si>
  <si>
    <t xml:space="preserve">otros ingresos </t>
  </si>
  <si>
    <t>Productos y utiles varios n.i.p.</t>
  </si>
  <si>
    <t>Ingresos fondo general</t>
  </si>
  <si>
    <t>Equipo de generación electrica y afines</t>
  </si>
  <si>
    <t>Sueldos a personal de carácter eventual</t>
  </si>
  <si>
    <t>Compensacion  servicios de seguridad</t>
  </si>
  <si>
    <t>Pinturas, Lacas,Barnices,Diluyentes y Absorb. para pintura</t>
  </si>
  <si>
    <t xml:space="preserve">                                        Balance de Comprobación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</si>
  <si>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</si>
  <si>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Sueldo a empleados Fijos</t>
  </si>
  <si>
    <t>Sueldos a personal nominal en periodo probatorio</t>
  </si>
  <si>
    <t>Prestaciones laboral por desvinculación</t>
  </si>
  <si>
    <t xml:space="preserve">Utiles menores medico quirúrgicos </t>
  </si>
  <si>
    <t>Repuestos</t>
  </si>
  <si>
    <t xml:space="preserve">Sistemas y equipos de climatización </t>
  </si>
  <si>
    <t xml:space="preserve">Utiles de cocina y comedor </t>
  </si>
  <si>
    <t xml:space="preserve">Ingresos por pacientes no asegurados </t>
  </si>
  <si>
    <t>Ingresos enseñanza</t>
  </si>
  <si>
    <t>Ingresos arquiler de espacio cafetería</t>
  </si>
  <si>
    <t xml:space="preserve">                Director General, HSBG</t>
  </si>
  <si>
    <t>Analísta Financiero,HSBG</t>
  </si>
  <si>
    <t>Obligaciones pendientes DGII</t>
  </si>
  <si>
    <t>kerosén</t>
  </si>
  <si>
    <t xml:space="preserve">Arboles cultivos y plantas que generan productos recurrentes </t>
  </si>
  <si>
    <t>Cuentas por Cobrar ARL</t>
  </si>
  <si>
    <t>Servicios de catering</t>
  </si>
  <si>
    <t>Productos de artes graficas</t>
  </si>
  <si>
    <t>Eventos generales</t>
  </si>
  <si>
    <t>Accesorios  de metal</t>
  </si>
  <si>
    <t>otros gastos(Servicios no Personales)</t>
  </si>
  <si>
    <t>Lic. Maria  M. Herasme  R.</t>
  </si>
  <si>
    <t>Incentivo por rendimiento individual</t>
  </si>
  <si>
    <t>Mant. Y Rep. De equipo de transporte, tracción y elevación</t>
  </si>
  <si>
    <t>Aceites y grasas</t>
  </si>
  <si>
    <t>Lubricantes</t>
  </si>
  <si>
    <t xml:space="preserve">Accesorios  </t>
  </si>
  <si>
    <t>Muebles ,equipo de oficina y estanteria</t>
  </si>
  <si>
    <t xml:space="preserve">papel y carton </t>
  </si>
  <si>
    <t xml:space="preserve"> de cemento</t>
  </si>
  <si>
    <t>Otros mobiliarios y equipos no identificados precedentemente</t>
  </si>
  <si>
    <t>Maquinas y equipo agropecuario</t>
  </si>
  <si>
    <t xml:space="preserve">y equipo industrial </t>
  </si>
  <si>
    <t xml:space="preserve">Otros servicios tecnicos profecionales </t>
  </si>
  <si>
    <t>Estado de Resultado Financiero</t>
  </si>
  <si>
    <t>Sueldo anual no. 13</t>
  </si>
  <si>
    <t>Madera, corcho y sus manufacturas</t>
  </si>
  <si>
    <t>Equipo medico y de laboratorio</t>
  </si>
  <si>
    <t xml:space="preserve">herramientas </t>
  </si>
  <si>
    <t>Pasajes</t>
  </si>
  <si>
    <t>Alquileres de equipo de  tecnologia y amacenamientos de datos</t>
  </si>
  <si>
    <t>Piedra .arcilla y arena</t>
  </si>
  <si>
    <t xml:space="preserve">Abonos y fertilizantes </t>
  </si>
  <si>
    <t>or cobrar ARL</t>
  </si>
  <si>
    <t xml:space="preserve">     </t>
  </si>
  <si>
    <t xml:space="preserve">                   Administradora Financiera HSBG</t>
  </si>
  <si>
    <t xml:space="preserve">  Revisado por :</t>
  </si>
  <si>
    <t>__________________________</t>
  </si>
  <si>
    <t xml:space="preserve">                                                                                 </t>
  </si>
  <si>
    <t xml:space="preserve">                                                                          Licda Mariel  E. Estepan D.</t>
  </si>
  <si>
    <t>____________________________</t>
  </si>
  <si>
    <t xml:space="preserve">           Preparado por:</t>
  </si>
  <si>
    <t xml:space="preserve">                            Dr. Armando Jose Holguin  Nuñez</t>
  </si>
  <si>
    <t>Prendas de vestir</t>
  </si>
  <si>
    <t>Gas/GLP</t>
  </si>
  <si>
    <t>Gasoil</t>
  </si>
  <si>
    <t xml:space="preserve">Productos quimicos de uso personal y  laboratorio </t>
  </si>
  <si>
    <t xml:space="preserve">Utiles destinadas a actividades deportivas y recreativas </t>
  </si>
  <si>
    <t>Productos electricos y  afines</t>
  </si>
  <si>
    <t>Electrodomesticos</t>
  </si>
  <si>
    <t>Obras memores  en edificaciones</t>
  </si>
  <si>
    <t>Obras en bienes de dominio publico</t>
  </si>
  <si>
    <t xml:space="preserve"> Limpieza e higiene</t>
  </si>
  <si>
    <t>Estuduios, investigaciones y analisis de factibilidad</t>
  </si>
  <si>
    <t>insecticidas,fumigantes y otros</t>
  </si>
  <si>
    <t xml:space="preserve">Utiles y materiales de limpieza e higiene </t>
  </si>
  <si>
    <t>Maquinarias y equipos industrial</t>
  </si>
  <si>
    <t>Al 31 De ENERO 2024</t>
  </si>
  <si>
    <t>Del ejercicio terminado al 31 DE ENERO 2024</t>
  </si>
  <si>
    <t>Mant. Y Rep. De equipos  sanitarios y de laboratorio</t>
  </si>
  <si>
    <t>.</t>
  </si>
  <si>
    <t>Productos de loza</t>
  </si>
  <si>
    <t xml:space="preserve">Equipos  de tecnologia de la informacion y comunicación </t>
  </si>
  <si>
    <t xml:space="preserve">Otros equipos </t>
  </si>
  <si>
    <t>Productos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</si>
</sst>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8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u val="double"/>
      <sz val="16"/>
      <color theme="1"/>
      <name val="Times New Roman"/>
      <family val="1"/>
    </font>
    <font>
      <sz val="16"/>
      <name val="Calibri"/>
      <family val="2"/>
      <scheme val="minor"/>
    </font>
    <font>
      <b/>
      <sz val="16"/>
      <color theme="1"/>
      <name val="Arial"/>
      <family val="2"/>
    </font>
    <font>
      <b/>
      <u val="double"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4" fontId="0" fillId="0" borderId="0" xfId="0" applyNumberFormat="1"/>
    <xf numFmtId="41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1" fontId="1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37" fontId="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8" fontId="0" fillId="0" borderId="0" xfId="0" applyNumberFormat="1"/>
    <xf numFmtId="43" fontId="0" fillId="0" borderId="0" xfId="12" applyFont="1"/>
    <xf numFmtId="43" fontId="0" fillId="0" borderId="0" xfId="12" applyFont="1" applyAlignment="1">
      <alignment vertical="center"/>
    </xf>
    <xf numFmtId="0" fontId="10" fillId="0" borderId="0" xfId="0" applyFont="1"/>
    <xf numFmtId="0" fontId="14" fillId="0" borderId="0" xfId="0" applyFont="1"/>
    <xf numFmtId="0" fontId="16" fillId="2" borderId="0" xfId="0" applyFont="1" applyFill="1" applyAlignment="1">
      <alignment vertical="center"/>
    </xf>
    <xf numFmtId="0" fontId="10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/>
    <xf numFmtId="168" fontId="10" fillId="0" borderId="5" xfId="0" applyNumberFormat="1" applyFont="1" applyBorder="1"/>
    <xf numFmtId="168" fontId="13" fillId="2" borderId="5" xfId="0" applyNumberFormat="1" applyFont="1" applyFill="1" applyBorder="1"/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4" fontId="13" fillId="2" borderId="5" xfId="0" applyNumberFormat="1" applyFont="1" applyFill="1" applyBorder="1"/>
    <xf numFmtId="0" fontId="13" fillId="2" borderId="5" xfId="0" applyFont="1" applyFill="1" applyBorder="1" applyAlignment="1">
      <alignment horizontal="left"/>
    </xf>
    <xf numFmtId="0" fontId="13" fillId="2" borderId="5" xfId="0" applyFont="1" applyFill="1" applyBorder="1"/>
    <xf numFmtId="4" fontId="13" fillId="2" borderId="6" xfId="0" applyNumberFormat="1" applyFont="1" applyFill="1" applyBorder="1"/>
    <xf numFmtId="168" fontId="13" fillId="2" borderId="4" xfId="0" applyNumberFormat="1" applyFont="1" applyFill="1" applyBorder="1"/>
    <xf numFmtId="168" fontId="10" fillId="0" borderId="0" xfId="0" applyNumberFormat="1" applyFont="1"/>
    <xf numFmtId="0" fontId="8" fillId="0" borderId="0" xfId="0" applyFont="1" applyAlignment="1">
      <alignment horizontal="center"/>
    </xf>
    <xf numFmtId="0" fontId="13" fillId="2" borderId="3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5" fillId="2" borderId="0" xfId="0" applyFont="1" applyFill="1" applyAlignment="1">
      <alignment horizontal="left" vertical="center"/>
    </xf>
    <xf numFmtId="1" fontId="1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justify" vertical="center"/>
    </xf>
    <xf numFmtId="4" fontId="15" fillId="2" borderId="0" xfId="0" applyNumberFormat="1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16" fillId="2" borderId="0" xfId="0" applyNumberFormat="1" applyFont="1" applyFill="1" applyAlignment="1">
      <alignment horizontal="left" vertical="center"/>
    </xf>
    <xf numFmtId="0" fontId="16" fillId="2" borderId="0" xfId="0" applyFont="1" applyFill="1"/>
    <xf numFmtId="4" fontId="16" fillId="2" borderId="0" xfId="0" applyNumberFormat="1" applyFont="1" applyFill="1" applyAlignment="1"/>
    <xf numFmtId="4" fontId="16" fillId="2" borderId="0" xfId="0" applyNumberFormat="1" applyFont="1" applyFill="1" applyAlignment="1">
      <alignment horizontal="left" vertical="center" indent="5"/>
    </xf>
    <xf numFmtId="4" fontId="16" fillId="2" borderId="0" xfId="0" applyNumberFormat="1" applyFont="1" applyFill="1" applyBorder="1" applyAlignment="1"/>
    <xf numFmtId="4" fontId="16" fillId="2" borderId="0" xfId="0" applyNumberFormat="1" applyFont="1" applyFill="1" applyBorder="1" applyAlignment="1">
      <alignment horizontal="left" vertical="center" indent="5"/>
    </xf>
    <xf numFmtId="4" fontId="16" fillId="2" borderId="0" xfId="0" applyNumberFormat="1" applyFont="1" applyFill="1" applyBorder="1" applyAlignment="1">
      <alignment vertical="center"/>
    </xf>
    <xf numFmtId="4" fontId="16" fillId="2" borderId="0" xfId="0" applyNumberFormat="1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/>
    <xf numFmtId="4" fontId="15" fillId="2" borderId="1" xfId="0" applyNumberFormat="1" applyFont="1" applyFill="1" applyBorder="1" applyAlignment="1">
      <alignment vertical="center"/>
    </xf>
    <xf numFmtId="4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4" fontId="19" fillId="2" borderId="0" xfId="0" applyNumberFormat="1" applyFont="1" applyFill="1" applyBorder="1" applyAlignment="1">
      <alignment horizontal="left" vertical="center"/>
    </xf>
    <xf numFmtId="4" fontId="16" fillId="2" borderId="0" xfId="0" applyNumberFormat="1" applyFont="1" applyFill="1"/>
    <xf numFmtId="43" fontId="20" fillId="0" borderId="0" xfId="12" applyFont="1" applyFill="1"/>
    <xf numFmtId="0" fontId="15" fillId="2" borderId="0" xfId="0" applyFont="1" applyFill="1" applyAlignment="1">
      <alignment horizontal="left" vertical="top"/>
    </xf>
    <xf numFmtId="43" fontId="14" fillId="0" borderId="0" xfId="12" applyFont="1"/>
    <xf numFmtId="4" fontId="16" fillId="2" borderId="1" xfId="0" applyNumberFormat="1" applyFont="1" applyFill="1" applyBorder="1" applyAlignment="1">
      <alignment vertical="center"/>
    </xf>
    <xf numFmtId="41" fontId="15" fillId="2" borderId="0" xfId="0" applyNumberFormat="1" applyFont="1" applyFill="1" applyBorder="1" applyAlignment="1">
      <alignment vertical="center"/>
    </xf>
    <xf numFmtId="41" fontId="16" fillId="2" borderId="0" xfId="0" applyNumberFormat="1" applyFont="1" applyFill="1" applyAlignment="1">
      <alignment vertical="center"/>
    </xf>
    <xf numFmtId="39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43" fontId="16" fillId="2" borderId="0" xfId="0" applyNumberFormat="1" applyFont="1" applyFill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0" xfId="0" applyFont="1" applyAlignment="1"/>
    <xf numFmtId="0" fontId="14" fillId="0" borderId="0" xfId="0" applyFont="1" applyAlignment="1"/>
    <xf numFmtId="0" fontId="21" fillId="0" borderId="0" xfId="0" applyFont="1" applyAlignment="1">
      <alignment horizontal="center" vertical="center"/>
    </xf>
    <xf numFmtId="41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4" xfId="0" applyFont="1" applyFill="1" applyBorder="1"/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 applyAlignment="1"/>
    <xf numFmtId="0" fontId="13" fillId="2" borderId="4" xfId="0" applyFont="1" applyFill="1" applyBorder="1" applyAlignment="1"/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4" xfId="0" applyFont="1" applyFill="1" applyBorder="1"/>
    <xf numFmtId="0" fontId="0" fillId="2" borderId="0" xfId="0" applyFill="1"/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justify" vertical="center"/>
    </xf>
    <xf numFmtId="43" fontId="11" fillId="2" borderId="0" xfId="0" applyNumberFormat="1" applyFont="1" applyFill="1" applyAlignment="1">
      <alignment vertical="center"/>
    </xf>
    <xf numFmtId="39" fontId="11" fillId="2" borderId="0" xfId="0" applyNumberFormat="1" applyFont="1" applyFill="1" applyAlignment="1">
      <alignment vertical="center"/>
    </xf>
    <xf numFmtId="43" fontId="11" fillId="2" borderId="0" xfId="0" applyNumberFormat="1" applyFont="1" applyFill="1"/>
    <xf numFmtId="41" fontId="11" fillId="2" borderId="0" xfId="0" applyNumberFormat="1" applyFont="1" applyFill="1" applyAlignment="1">
      <alignment horizontal="left" vertical="center"/>
    </xf>
    <xf numFmtId="41" fontId="11" fillId="2" borderId="0" xfId="0" applyNumberFormat="1" applyFont="1" applyFill="1" applyAlignment="1">
      <alignment vertical="center"/>
    </xf>
    <xf numFmtId="43" fontId="11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3" fontId="7" fillId="2" borderId="1" xfId="0" applyNumberFormat="1" applyFont="1" applyFill="1" applyBorder="1" applyAlignment="1">
      <alignment vertical="center"/>
    </xf>
    <xf numFmtId="41" fontId="7" fillId="2" borderId="1" xfId="0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horizontal="left" vertical="center"/>
    </xf>
    <xf numFmtId="41" fontId="11" fillId="2" borderId="1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4" fontId="7" fillId="2" borderId="2" xfId="0" applyNumberFormat="1" applyFont="1" applyFill="1" applyBorder="1" applyAlignment="1">
      <alignment vertical="center"/>
    </xf>
    <xf numFmtId="41" fontId="7" fillId="2" borderId="2" xfId="0" applyNumberFormat="1" applyFont="1" applyFill="1" applyBorder="1" applyAlignment="1">
      <alignment vertical="center"/>
    </xf>
    <xf numFmtId="41" fontId="22" fillId="2" borderId="0" xfId="0" applyNumberFormat="1" applyFont="1" applyFill="1" applyAlignment="1">
      <alignment horizontal="left" vertical="center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4" xfId="0" applyFont="1" applyFill="1" applyBorder="1"/>
    <xf numFmtId="0" fontId="0" fillId="3" borderId="0" xfId="0" applyFill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4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168" fontId="10" fillId="2" borderId="5" xfId="0" applyNumberFormat="1" applyFont="1" applyFill="1" applyBorder="1"/>
    <xf numFmtId="0" fontId="13" fillId="2" borderId="3" xfId="0" applyFont="1" applyFill="1" applyBorder="1" applyAlignment="1"/>
    <xf numFmtId="0" fontId="13" fillId="2" borderId="4" xfId="0" applyFont="1" applyFill="1" applyBorder="1" applyAlignment="1"/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4" xfId="0" applyFont="1" applyFill="1" applyBorder="1"/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63987</xdr:rowOff>
    </xdr:from>
    <xdr:to>
      <xdr:col>1</xdr:col>
      <xdr:colOff>1401647</xdr:colOff>
      <xdr:row>2</xdr:row>
      <xdr:rowOff>183172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0C069-5859-434D-A2E5-1EA1146ED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987"/>
          <a:ext cx="2163647" cy="514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972910</xdr:colOff>
      <xdr:row>1</xdr:row>
      <xdr:rowOff>128080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784651-039B-4E5A-A0EF-293F4845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503589" cy="3662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1518047</xdr:colOff>
      <xdr:row>1</xdr:row>
      <xdr:rowOff>176300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B6049D-7853-426E-B0E9-EF45EBDE3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3797" cy="439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cuello\Desktop\ARCHIVO%20SNS\MODELO%20ESTADOS%20FINANCIERO\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92.22\Carpeta%20Compartida%20Financiera\Users\mcuello\Desktop\ARCHIVO%20SNS\MODELO%20ESTADOS%20FINANCIERO\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2">
          <cell r="G2">
            <v>0</v>
          </cell>
        </row>
        <row r="11">
          <cell r="G11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view="pageBreakPreview" zoomScale="124" zoomScaleNormal="130" zoomScaleSheetLayoutView="124" workbookViewId="0">
      <selection activeCell="F14" sqref="F14"/>
    </sheetView>
  </sheetViews>
  <sheetFormatPr baseColWidth="10" defaultRowHeight="15" x14ac:dyDescent="0.25"/>
  <cols>
    <col min="1" max="1" width="11.42578125" customWidth="1"/>
    <col min="2" max="2" width="57.140625" customWidth="1"/>
    <col min="3" max="3" width="22.85546875" customWidth="1"/>
    <col min="4" max="4" width="17.140625" customWidth="1"/>
  </cols>
  <sheetData>
    <row r="1" spans="1:4" ht="15.75" x14ac:dyDescent="0.25">
      <c r="B1" s="147" t="s">
        <v>79</v>
      </c>
      <c r="C1" s="147"/>
    </row>
    <row r="2" spans="1:4" ht="15.75" x14ac:dyDescent="0.25">
      <c r="B2" s="148" t="s">
        <v>76</v>
      </c>
      <c r="C2" s="148"/>
    </row>
    <row r="3" spans="1:4" ht="15.75" x14ac:dyDescent="0.25">
      <c r="B3" s="39" t="s">
        <v>161</v>
      </c>
      <c r="C3" s="39"/>
    </row>
    <row r="4" spans="1:4" x14ac:dyDescent="0.25">
      <c r="B4" s="149" t="s">
        <v>230</v>
      </c>
      <c r="C4" s="149"/>
    </row>
    <row r="5" spans="1:4" x14ac:dyDescent="0.25">
      <c r="B5" s="150" t="s">
        <v>0</v>
      </c>
      <c r="C5" s="150"/>
    </row>
    <row r="6" spans="1:4" ht="18.75" x14ac:dyDescent="0.3">
      <c r="A6" s="20"/>
      <c r="B6" s="23"/>
      <c r="C6" s="23"/>
    </row>
    <row r="7" spans="1:4" ht="18.75" x14ac:dyDescent="0.3">
      <c r="A7" s="153" t="s">
        <v>114</v>
      </c>
      <c r="B7" s="154"/>
      <c r="C7" s="24"/>
    </row>
    <row r="8" spans="1:4" ht="18.75" x14ac:dyDescent="0.3">
      <c r="A8" s="25" t="s">
        <v>63</v>
      </c>
      <c r="B8" s="26"/>
      <c r="C8" s="27">
        <v>20050.990000000002</v>
      </c>
    </row>
    <row r="9" spans="1:4" ht="18.75" x14ac:dyDescent="0.3">
      <c r="A9" s="155" t="s">
        <v>150</v>
      </c>
      <c r="B9" s="156"/>
      <c r="C9" s="28">
        <v>5471932.6900000004</v>
      </c>
    </row>
    <row r="10" spans="1:4" ht="18.75" x14ac:dyDescent="0.3">
      <c r="A10" s="155" t="s">
        <v>141</v>
      </c>
      <c r="B10" s="156" t="s">
        <v>141</v>
      </c>
      <c r="C10" s="28">
        <v>20141698.68</v>
      </c>
    </row>
    <row r="11" spans="1:4" ht="18.75" x14ac:dyDescent="0.3">
      <c r="A11" s="157" t="e">
        <f>#REF!</f>
        <v>#REF!</v>
      </c>
      <c r="B11" s="158"/>
      <c r="C11" s="28">
        <v>981600.19</v>
      </c>
    </row>
    <row r="12" spans="1:4" ht="18.75" x14ac:dyDescent="0.3">
      <c r="A12" s="151" t="s">
        <v>64</v>
      </c>
      <c r="B12" s="152"/>
      <c r="C12" s="29">
        <v>25766.37</v>
      </c>
    </row>
    <row r="13" spans="1:4" ht="18.75" x14ac:dyDescent="0.3">
      <c r="A13" s="84" t="s">
        <v>145</v>
      </c>
      <c r="B13" s="85"/>
      <c r="C13" s="28">
        <v>16904765.73</v>
      </c>
    </row>
    <row r="14" spans="1:4" ht="18.75" x14ac:dyDescent="0.3">
      <c r="A14" s="84" t="s">
        <v>178</v>
      </c>
      <c r="B14" s="85" t="s">
        <v>206</v>
      </c>
      <c r="C14" s="28">
        <v>1704494.4</v>
      </c>
    </row>
    <row r="15" spans="1:4" ht="18.75" x14ac:dyDescent="0.3">
      <c r="A15" s="151" t="s">
        <v>146</v>
      </c>
      <c r="B15" s="152"/>
      <c r="C15" s="28">
        <v>7248640</v>
      </c>
      <c r="D15" s="18"/>
    </row>
    <row r="16" spans="1:4" ht="18.75" x14ac:dyDescent="0.3">
      <c r="A16" s="151" t="s">
        <v>147</v>
      </c>
      <c r="B16" s="152"/>
      <c r="C16" s="28">
        <v>8706623.6999999993</v>
      </c>
    </row>
    <row r="17" spans="1:3" ht="18.75" x14ac:dyDescent="0.3">
      <c r="A17" s="151" t="s">
        <v>148</v>
      </c>
      <c r="B17" s="152"/>
      <c r="C17" s="29">
        <v>21123482.23</v>
      </c>
    </row>
    <row r="18" spans="1:3" ht="18.75" x14ac:dyDescent="0.3">
      <c r="A18" s="84" t="s">
        <v>149</v>
      </c>
      <c r="B18" s="85"/>
      <c r="C18" s="29">
        <v>26420970.059999999</v>
      </c>
    </row>
    <row r="19" spans="1:3" s="96" customFormat="1" ht="18.75" x14ac:dyDescent="0.3">
      <c r="A19" s="151" t="s">
        <v>115</v>
      </c>
      <c r="B19" s="152"/>
      <c r="C19" s="29">
        <v>230784221.36000001</v>
      </c>
    </row>
    <row r="20" spans="1:3" s="96" customFormat="1" ht="18.75" x14ac:dyDescent="0.3">
      <c r="A20" s="151" t="s">
        <v>116</v>
      </c>
      <c r="B20" s="152"/>
      <c r="C20" s="30">
        <v>-51260169.509999998</v>
      </c>
    </row>
    <row r="21" spans="1:3" s="96" customFormat="1" ht="18.75" x14ac:dyDescent="0.3">
      <c r="A21" s="151" t="s">
        <v>117</v>
      </c>
      <c r="B21" s="152"/>
      <c r="C21" s="142">
        <v>-24579390.25</v>
      </c>
    </row>
    <row r="22" spans="1:3" s="96" customFormat="1" ht="18.75" x14ac:dyDescent="0.3">
      <c r="A22" s="151" t="s">
        <v>66</v>
      </c>
      <c r="B22" s="152"/>
      <c r="C22" s="142">
        <v>-167525811.46000001</v>
      </c>
    </row>
    <row r="23" spans="1:3" s="96" customFormat="1" ht="18.75" x14ac:dyDescent="0.3">
      <c r="A23" s="151" t="s">
        <v>118</v>
      </c>
      <c r="B23" s="152"/>
      <c r="C23" s="142">
        <v>-103889329.91</v>
      </c>
    </row>
    <row r="24" spans="1:3" s="96" customFormat="1" ht="18.75" x14ac:dyDescent="0.3">
      <c r="A24" s="145" t="s">
        <v>140</v>
      </c>
      <c r="B24" s="146"/>
      <c r="C24" s="30">
        <v>-1704494.4</v>
      </c>
    </row>
    <row r="25" spans="1:3" s="96" customFormat="1" ht="18.75" x14ac:dyDescent="0.3">
      <c r="A25" s="141" t="s">
        <v>139</v>
      </c>
      <c r="B25" s="140"/>
      <c r="C25" s="30">
        <v>0</v>
      </c>
    </row>
    <row r="26" spans="1:3" s="96" customFormat="1" ht="18.75" x14ac:dyDescent="0.3">
      <c r="A26" s="145" t="s">
        <v>156</v>
      </c>
      <c r="B26" s="146"/>
      <c r="C26" s="30">
        <v>-8738461.7699999996</v>
      </c>
    </row>
    <row r="27" spans="1:3" s="96" customFormat="1" ht="18.75" x14ac:dyDescent="0.3">
      <c r="A27" s="141" t="s">
        <v>171</v>
      </c>
      <c r="B27" s="140"/>
      <c r="C27" s="30">
        <v>-5000</v>
      </c>
    </row>
    <row r="28" spans="1:3" s="96" customFormat="1" ht="18.75" x14ac:dyDescent="0.3">
      <c r="A28" s="145" t="s">
        <v>172</v>
      </c>
      <c r="B28" s="146"/>
      <c r="C28" s="30">
        <v>-35750</v>
      </c>
    </row>
    <row r="29" spans="1:3" s="96" customFormat="1" ht="18.75" x14ac:dyDescent="0.3">
      <c r="A29" s="145" t="s">
        <v>170</v>
      </c>
      <c r="B29" s="146"/>
      <c r="C29" s="30">
        <v>-2245757.0499999998</v>
      </c>
    </row>
    <row r="30" spans="1:3" ht="18.75" x14ac:dyDescent="0.3">
      <c r="A30" s="145" t="s">
        <v>163</v>
      </c>
      <c r="B30" s="146"/>
      <c r="C30" s="33">
        <v>989428.86</v>
      </c>
    </row>
    <row r="31" spans="1:3" ht="18.75" x14ac:dyDescent="0.3">
      <c r="A31" s="145" t="s">
        <v>164</v>
      </c>
      <c r="B31" s="146"/>
      <c r="C31" s="33">
        <v>137305.53</v>
      </c>
    </row>
    <row r="32" spans="1:3" ht="18.75" x14ac:dyDescent="0.3">
      <c r="A32" s="145" t="s">
        <v>158</v>
      </c>
      <c r="B32" s="146"/>
      <c r="C32" s="33">
        <v>129000</v>
      </c>
    </row>
    <row r="33" spans="1:3" ht="18.75" x14ac:dyDescent="0.3">
      <c r="A33" s="145" t="s">
        <v>198</v>
      </c>
      <c r="B33" s="146"/>
      <c r="C33" s="33"/>
    </row>
    <row r="34" spans="1:3" ht="18.75" x14ac:dyDescent="0.3">
      <c r="A34" s="163" t="s">
        <v>165</v>
      </c>
      <c r="B34" s="146"/>
      <c r="C34" s="33"/>
    </row>
    <row r="35" spans="1:3" ht="18.75" x14ac:dyDescent="0.3">
      <c r="A35" s="143" t="s">
        <v>159</v>
      </c>
      <c r="B35" s="144"/>
      <c r="C35" s="33">
        <v>86500</v>
      </c>
    </row>
    <row r="36" spans="1:3" ht="18.75" x14ac:dyDescent="0.3">
      <c r="A36" s="90" t="s">
        <v>185</v>
      </c>
      <c r="B36" s="91"/>
      <c r="C36" s="33"/>
    </row>
    <row r="37" spans="1:3" ht="18.75" x14ac:dyDescent="0.3">
      <c r="A37" s="145" t="s">
        <v>119</v>
      </c>
      <c r="B37" s="146"/>
      <c r="C37" s="33"/>
    </row>
    <row r="38" spans="1:3" ht="18.75" x14ac:dyDescent="0.3">
      <c r="A38" s="145" t="s">
        <v>120</v>
      </c>
      <c r="B38" s="146"/>
      <c r="C38" s="33"/>
    </row>
    <row r="39" spans="1:3" ht="18.75" x14ac:dyDescent="0.3">
      <c r="A39" s="145" t="s">
        <v>151</v>
      </c>
      <c r="B39" s="146"/>
      <c r="C39" s="33"/>
    </row>
    <row r="40" spans="1:3" ht="18.75" x14ac:dyDescent="0.3">
      <c r="A40" s="143" t="s">
        <v>121</v>
      </c>
      <c r="B40" s="144"/>
      <c r="C40" s="33"/>
    </row>
    <row r="41" spans="1:3" s="96" customFormat="1" ht="18.75" x14ac:dyDescent="0.3">
      <c r="A41" s="35" t="s">
        <v>122</v>
      </c>
      <c r="B41" s="35"/>
      <c r="C41" s="33">
        <v>5310</v>
      </c>
    </row>
    <row r="42" spans="1:3" ht="18.75" x14ac:dyDescent="0.3">
      <c r="A42" s="35" t="s">
        <v>123</v>
      </c>
      <c r="B42" s="35"/>
      <c r="C42" s="33"/>
    </row>
    <row r="43" spans="1:3" s="96" customFormat="1" ht="18.75" x14ac:dyDescent="0.3">
      <c r="A43" s="145" t="s">
        <v>191</v>
      </c>
      <c r="B43" s="146"/>
      <c r="C43" s="33">
        <v>24992.400000000001</v>
      </c>
    </row>
    <row r="44" spans="1:3" ht="18.75" x14ac:dyDescent="0.3">
      <c r="A44" s="145" t="s">
        <v>124</v>
      </c>
      <c r="B44" s="146"/>
      <c r="C44" s="33" t="s">
        <v>233</v>
      </c>
    </row>
    <row r="45" spans="1:3" ht="18.75" x14ac:dyDescent="0.3">
      <c r="A45" s="120" t="s">
        <v>202</v>
      </c>
      <c r="B45" s="121"/>
      <c r="C45" s="33"/>
    </row>
    <row r="46" spans="1:3" ht="18.75" x14ac:dyDescent="0.3">
      <c r="A46" s="145" t="s">
        <v>203</v>
      </c>
      <c r="B46" s="146"/>
      <c r="C46" s="33"/>
    </row>
    <row r="47" spans="1:3" ht="18.75" x14ac:dyDescent="0.3">
      <c r="A47" s="132" t="s">
        <v>224</v>
      </c>
      <c r="B47" s="133"/>
      <c r="C47" s="33"/>
    </row>
    <row r="48" spans="1:3" ht="18.75" x14ac:dyDescent="0.3">
      <c r="A48" s="31" t="s">
        <v>223</v>
      </c>
      <c r="B48" s="32"/>
      <c r="C48" s="33">
        <v>1616600</v>
      </c>
    </row>
    <row r="49" spans="1:3" ht="18.75" x14ac:dyDescent="0.3">
      <c r="A49" s="88" t="s">
        <v>186</v>
      </c>
      <c r="B49" s="89"/>
      <c r="C49" s="36"/>
    </row>
    <row r="50" spans="1:3" ht="18.75" x14ac:dyDescent="0.3">
      <c r="A50" s="136" t="s">
        <v>232</v>
      </c>
      <c r="B50" s="137"/>
      <c r="C50" s="36">
        <v>65490</v>
      </c>
    </row>
    <row r="51" spans="1:3" ht="18.75" x14ac:dyDescent="0.3">
      <c r="A51" s="145" t="s">
        <v>125</v>
      </c>
      <c r="B51" s="146"/>
      <c r="C51" s="33"/>
    </row>
    <row r="52" spans="1:3" ht="18.75" x14ac:dyDescent="0.3">
      <c r="A52" s="34" t="s">
        <v>126</v>
      </c>
      <c r="B52" s="34"/>
      <c r="C52" s="33">
        <v>8000</v>
      </c>
    </row>
    <row r="53" spans="1:3" ht="18.75" x14ac:dyDescent="0.3">
      <c r="A53" s="35" t="s">
        <v>196</v>
      </c>
      <c r="B53" s="35"/>
      <c r="C53" s="33"/>
    </row>
    <row r="54" spans="1:3" ht="18.75" x14ac:dyDescent="0.3">
      <c r="A54" s="35" t="s">
        <v>193</v>
      </c>
      <c r="B54" s="35"/>
      <c r="C54" s="33">
        <v>19381.5</v>
      </c>
    </row>
    <row r="55" spans="1:3" ht="18.75" x14ac:dyDescent="0.3">
      <c r="A55" s="159" t="s">
        <v>175</v>
      </c>
      <c r="B55" s="160"/>
      <c r="C55" s="33"/>
    </row>
    <row r="56" spans="1:3" ht="18.75" x14ac:dyDescent="0.3">
      <c r="A56" s="35" t="s">
        <v>128</v>
      </c>
      <c r="B56" s="35"/>
      <c r="C56" s="33">
        <v>132880</v>
      </c>
    </row>
    <row r="57" spans="1:3" ht="18.75" x14ac:dyDescent="0.3">
      <c r="A57" s="35" t="s">
        <v>136</v>
      </c>
      <c r="B57" s="35"/>
      <c r="C57" s="33"/>
    </row>
    <row r="58" spans="1:3" ht="18.75" x14ac:dyDescent="0.3">
      <c r="A58" s="35" t="s">
        <v>179</v>
      </c>
      <c r="B58" s="35"/>
      <c r="C58" s="33">
        <v>1201476</v>
      </c>
    </row>
    <row r="59" spans="1:3" ht="18.75" x14ac:dyDescent="0.3">
      <c r="A59" s="35" t="s">
        <v>129</v>
      </c>
      <c r="B59" s="35"/>
      <c r="C59" s="33"/>
    </row>
    <row r="60" spans="1:3" ht="18.75" x14ac:dyDescent="0.3">
      <c r="A60" s="35" t="s">
        <v>199</v>
      </c>
      <c r="B60" s="35"/>
      <c r="C60" s="33"/>
    </row>
    <row r="61" spans="1:3" ht="18.75" x14ac:dyDescent="0.3">
      <c r="A61" s="35" t="s">
        <v>130</v>
      </c>
      <c r="B61" s="35"/>
      <c r="C61" s="33">
        <v>338070</v>
      </c>
    </row>
    <row r="62" spans="1:3" ht="18.75" x14ac:dyDescent="0.3">
      <c r="A62" s="35" t="s">
        <v>131</v>
      </c>
      <c r="B62" s="35"/>
      <c r="C62" s="33"/>
    </row>
    <row r="63" spans="1:3" ht="18.75" x14ac:dyDescent="0.3">
      <c r="A63" s="159" t="s">
        <v>153</v>
      </c>
      <c r="B63" s="160"/>
      <c r="C63" s="33">
        <v>86850.1</v>
      </c>
    </row>
    <row r="64" spans="1:3" ht="18.75" x14ac:dyDescent="0.3">
      <c r="A64" s="35" t="s">
        <v>132</v>
      </c>
      <c r="B64" s="35"/>
      <c r="C64" s="33">
        <v>2657705.65</v>
      </c>
    </row>
    <row r="65" spans="1:3" ht="18.75" x14ac:dyDescent="0.3">
      <c r="A65" s="138" t="s">
        <v>234</v>
      </c>
      <c r="B65" s="139"/>
      <c r="C65" s="33">
        <v>7670</v>
      </c>
    </row>
    <row r="66" spans="1:3" ht="18.75" x14ac:dyDescent="0.3">
      <c r="A66" s="130" t="s">
        <v>221</v>
      </c>
      <c r="B66" s="131"/>
      <c r="C66" s="33">
        <v>677048.33</v>
      </c>
    </row>
    <row r="67" spans="1:3" ht="18.75" x14ac:dyDescent="0.3">
      <c r="A67" s="145" t="s">
        <v>133</v>
      </c>
      <c r="B67" s="146"/>
      <c r="C67" s="33"/>
    </row>
    <row r="68" spans="1:3" ht="18.75" x14ac:dyDescent="0.3">
      <c r="A68" s="128" t="s">
        <v>218</v>
      </c>
      <c r="B68" s="129"/>
      <c r="C68" s="33"/>
    </row>
    <row r="69" spans="1:3" ht="18.75" x14ac:dyDescent="0.3">
      <c r="A69" s="145" t="s">
        <v>176</v>
      </c>
      <c r="B69" s="146"/>
      <c r="C69" s="33"/>
    </row>
    <row r="70" spans="1:3" ht="18.75" x14ac:dyDescent="0.3">
      <c r="A70" s="145" t="s">
        <v>217</v>
      </c>
      <c r="B70" s="146"/>
      <c r="C70" s="33"/>
    </row>
    <row r="71" spans="1:3" ht="18.75" x14ac:dyDescent="0.3">
      <c r="A71" s="92" t="s">
        <v>187</v>
      </c>
      <c r="B71" s="93"/>
      <c r="C71" s="33"/>
    </row>
    <row r="72" spans="1:3" ht="18.75" x14ac:dyDescent="0.3">
      <c r="A72" s="92" t="s">
        <v>188</v>
      </c>
      <c r="B72" s="93"/>
      <c r="C72" s="33"/>
    </row>
    <row r="73" spans="1:3" ht="18.75" x14ac:dyDescent="0.3">
      <c r="A73" s="97" t="s">
        <v>160</v>
      </c>
      <c r="B73" s="98"/>
      <c r="C73" s="33">
        <v>4832.8599999999997</v>
      </c>
    </row>
    <row r="74" spans="1:3" ht="18.75" x14ac:dyDescent="0.3">
      <c r="A74" s="145" t="s">
        <v>219</v>
      </c>
      <c r="B74" s="146"/>
      <c r="C74" s="33">
        <v>1373290</v>
      </c>
    </row>
    <row r="75" spans="1:3" ht="18.75" x14ac:dyDescent="0.3">
      <c r="A75" s="145" t="s">
        <v>134</v>
      </c>
      <c r="B75" s="146"/>
      <c r="C75" s="33">
        <v>397743.63</v>
      </c>
    </row>
    <row r="76" spans="1:3" ht="18.75" x14ac:dyDescent="0.3">
      <c r="A76" s="145" t="s">
        <v>166</v>
      </c>
      <c r="B76" s="146"/>
      <c r="C76" s="33">
        <v>4977605.26</v>
      </c>
    </row>
    <row r="77" spans="1:3" ht="18.75" x14ac:dyDescent="0.3">
      <c r="A77" s="145" t="s">
        <v>225</v>
      </c>
      <c r="B77" s="146"/>
      <c r="C77" s="33"/>
    </row>
    <row r="78" spans="1:3" ht="18.75" x14ac:dyDescent="0.3">
      <c r="A78" s="86" t="s">
        <v>228</v>
      </c>
      <c r="B78" s="87"/>
      <c r="C78" s="33">
        <v>347604.4</v>
      </c>
    </row>
    <row r="79" spans="1:3" ht="18.75" x14ac:dyDescent="0.3">
      <c r="A79" s="129" t="s">
        <v>220</v>
      </c>
      <c r="B79" s="129"/>
      <c r="C79" s="33"/>
    </row>
    <row r="80" spans="1:3" ht="18.75" x14ac:dyDescent="0.3">
      <c r="A80" s="145" t="s">
        <v>169</v>
      </c>
      <c r="B80" s="146"/>
      <c r="C80" s="33">
        <v>271164</v>
      </c>
    </row>
    <row r="81" spans="1:3" ht="18.75" x14ac:dyDescent="0.3">
      <c r="A81" s="145" t="s">
        <v>236</v>
      </c>
      <c r="B81" s="146"/>
      <c r="C81" s="33">
        <v>58410</v>
      </c>
    </row>
    <row r="82" spans="1:3" ht="18.75" x14ac:dyDescent="0.3">
      <c r="A82" s="79" t="s">
        <v>216</v>
      </c>
      <c r="B82" s="78"/>
      <c r="C82" s="33"/>
    </row>
    <row r="83" spans="1:3" ht="18.75" x14ac:dyDescent="0.3">
      <c r="A83" s="80" t="s">
        <v>180</v>
      </c>
      <c r="B83" s="81" t="s">
        <v>192</v>
      </c>
      <c r="C83" s="33">
        <v>653.76</v>
      </c>
    </row>
    <row r="84" spans="1:3" ht="18.75" x14ac:dyDescent="0.3">
      <c r="A84" s="31" t="s">
        <v>137</v>
      </c>
      <c r="B84" s="30"/>
      <c r="C84" s="33"/>
    </row>
    <row r="85" spans="1:3" ht="18.75" x14ac:dyDescent="0.3">
      <c r="A85" s="31" t="s">
        <v>190</v>
      </c>
      <c r="B85" s="37"/>
      <c r="C85" s="33">
        <v>273111</v>
      </c>
    </row>
    <row r="86" spans="1:3" ht="18.75" x14ac:dyDescent="0.3">
      <c r="A86" s="31" t="s">
        <v>235</v>
      </c>
      <c r="B86" s="37"/>
      <c r="C86" s="33">
        <v>309160</v>
      </c>
    </row>
    <row r="87" spans="1:3" ht="18.75" x14ac:dyDescent="0.3">
      <c r="A87" s="40" t="s">
        <v>167</v>
      </c>
      <c r="B87" s="37"/>
      <c r="C87" s="33">
        <v>3332.02</v>
      </c>
    </row>
    <row r="88" spans="1:3" ht="18.75" x14ac:dyDescent="0.3">
      <c r="A88" s="145" t="s">
        <v>189</v>
      </c>
      <c r="B88" s="146"/>
      <c r="C88" s="33">
        <v>172778.08</v>
      </c>
    </row>
    <row r="89" spans="1:3" ht="18.75" x14ac:dyDescent="0.3">
      <c r="A89" s="145" t="s">
        <v>157</v>
      </c>
      <c r="B89" s="146"/>
      <c r="C89" s="33"/>
    </row>
    <row r="90" spans="1:3" ht="18.75" x14ac:dyDescent="0.3">
      <c r="A90" s="35" t="s">
        <v>204</v>
      </c>
      <c r="B90" s="35"/>
      <c r="C90" s="33">
        <v>1963.6</v>
      </c>
    </row>
    <row r="91" spans="1:3" ht="18.75" x14ac:dyDescent="0.3">
      <c r="A91" s="35" t="s">
        <v>222</v>
      </c>
      <c r="B91" s="35"/>
      <c r="C91" s="33"/>
    </row>
    <row r="92" spans="1:3" ht="18.75" x14ac:dyDescent="0.3">
      <c r="A92" s="35" t="s">
        <v>237</v>
      </c>
      <c r="B92" s="35"/>
      <c r="C92" s="33">
        <v>58</v>
      </c>
    </row>
    <row r="93" spans="1:3" ht="18.75" x14ac:dyDescent="0.3">
      <c r="A93" s="159" t="s">
        <v>168</v>
      </c>
      <c r="B93" s="160"/>
      <c r="C93" s="33"/>
    </row>
    <row r="94" spans="1:3" ht="18.75" x14ac:dyDescent="0.3">
      <c r="A94" s="159" t="s">
        <v>177</v>
      </c>
      <c r="B94" s="160"/>
      <c r="C94" s="33"/>
    </row>
    <row r="95" spans="1:3" s="124" customFormat="1" ht="18.75" x14ac:dyDescent="0.3">
      <c r="A95" s="122" t="s">
        <v>205</v>
      </c>
      <c r="B95" s="123"/>
      <c r="C95" s="33"/>
    </row>
    <row r="96" spans="1:3" ht="18.75" x14ac:dyDescent="0.3">
      <c r="A96" s="159" t="s">
        <v>144</v>
      </c>
      <c r="B96" s="160"/>
      <c r="C96" s="33"/>
    </row>
    <row r="97" spans="1:3" ht="18.75" x14ac:dyDescent="0.3">
      <c r="A97" s="159" t="s">
        <v>155</v>
      </c>
      <c r="B97" s="160"/>
      <c r="C97" s="33">
        <v>359108.5</v>
      </c>
    </row>
    <row r="98" spans="1:3" ht="18.75" x14ac:dyDescent="0.3">
      <c r="A98" s="159" t="s">
        <v>142</v>
      </c>
      <c r="B98" s="160"/>
      <c r="C98" s="33">
        <v>118274.54</v>
      </c>
    </row>
    <row r="99" spans="1:3" ht="18.75" x14ac:dyDescent="0.3">
      <c r="A99" s="159" t="s">
        <v>143</v>
      </c>
      <c r="B99" s="160"/>
      <c r="C99" s="33"/>
    </row>
    <row r="100" spans="1:3" ht="18.75" x14ac:dyDescent="0.3">
      <c r="A100" s="159" t="s">
        <v>200</v>
      </c>
      <c r="B100" s="160"/>
      <c r="C100" s="33">
        <v>2067292.11</v>
      </c>
    </row>
    <row r="101" spans="1:3" ht="18.75" x14ac:dyDescent="0.3">
      <c r="A101" s="159" t="s">
        <v>152</v>
      </c>
      <c r="B101" s="160"/>
      <c r="C101" s="33">
        <v>1074.74</v>
      </c>
    </row>
    <row r="102" spans="1:3" ht="18.75" x14ac:dyDescent="0.3">
      <c r="A102" s="134" t="s">
        <v>227</v>
      </c>
      <c r="B102" s="135"/>
      <c r="C102" s="33"/>
    </row>
    <row r="103" spans="1:3" ht="18.75" x14ac:dyDescent="0.3">
      <c r="A103" s="82" t="s">
        <v>229</v>
      </c>
      <c r="B103" s="83" t="s">
        <v>201</v>
      </c>
      <c r="C103" s="33">
        <v>23278.29</v>
      </c>
    </row>
    <row r="104" spans="1:3" ht="18.75" x14ac:dyDescent="0.3">
      <c r="A104" s="134" t="s">
        <v>226</v>
      </c>
      <c r="B104" s="135"/>
      <c r="C104" s="33"/>
    </row>
    <row r="105" spans="1:3" ht="18.75" x14ac:dyDescent="0.3">
      <c r="A105" s="94" t="s">
        <v>194</v>
      </c>
      <c r="B105" s="95" t="s">
        <v>195</v>
      </c>
      <c r="C105" s="33">
        <v>126496</v>
      </c>
    </row>
    <row r="106" spans="1:3" ht="18.75" x14ac:dyDescent="0.3">
      <c r="A106" s="159" t="s">
        <v>182</v>
      </c>
      <c r="B106" s="160"/>
      <c r="C106" s="33">
        <v>1346896.25</v>
      </c>
    </row>
    <row r="107" spans="1:3" ht="18.75" x14ac:dyDescent="0.3">
      <c r="A107" s="82" t="s">
        <v>181</v>
      </c>
      <c r="B107" s="83"/>
      <c r="C107" s="33"/>
    </row>
    <row r="108" spans="1:3" ht="18.75" x14ac:dyDescent="0.3">
      <c r="A108" s="82" t="s">
        <v>127</v>
      </c>
      <c r="B108" s="83"/>
      <c r="C108" s="33">
        <v>442.65</v>
      </c>
    </row>
    <row r="109" spans="1:3" ht="18.75" x14ac:dyDescent="0.3">
      <c r="A109" s="145" t="s">
        <v>135</v>
      </c>
      <c r="B109" s="146"/>
      <c r="C109" s="30">
        <v>31639.89</v>
      </c>
    </row>
    <row r="110" spans="1:3" ht="18.75" x14ac:dyDescent="0.3">
      <c r="A110" s="161" t="s">
        <v>78</v>
      </c>
      <c r="B110" s="162"/>
      <c r="C110" s="29">
        <f>SUM(C8:C109)</f>
        <v>3.7216523196548223E-8</v>
      </c>
    </row>
    <row r="111" spans="1:3" ht="18.75" x14ac:dyDescent="0.3">
      <c r="A111" s="20"/>
      <c r="B111" s="20"/>
      <c r="C111" s="38"/>
    </row>
    <row r="112" spans="1:3" ht="18.75" x14ac:dyDescent="0.3">
      <c r="A112" s="20"/>
      <c r="B112" s="20"/>
      <c r="C112" s="38" t="s">
        <v>15</v>
      </c>
    </row>
    <row r="113" spans="3:3" x14ac:dyDescent="0.25">
      <c r="C113" s="17"/>
    </row>
    <row r="114" spans="3:3" x14ac:dyDescent="0.25">
      <c r="C114" s="17"/>
    </row>
  </sheetData>
  <autoFilter ref="A7:C110">
    <filterColumn colId="0" showButton="0"/>
  </autoFilter>
  <mergeCells count="59">
    <mergeCell ref="A29:B29"/>
    <mergeCell ref="A28:B28"/>
    <mergeCell ref="A34:B34"/>
    <mergeCell ref="A32:B32"/>
    <mergeCell ref="A33:B33"/>
    <mergeCell ref="A31:B31"/>
    <mergeCell ref="A96:B96"/>
    <mergeCell ref="A101:B101"/>
    <mergeCell ref="A89:B89"/>
    <mergeCell ref="A94:B94"/>
    <mergeCell ref="A93:B93"/>
    <mergeCell ref="A110:B110"/>
    <mergeCell ref="A109:B109"/>
    <mergeCell ref="A98:B98"/>
    <mergeCell ref="A97:B97"/>
    <mergeCell ref="A99:B99"/>
    <mergeCell ref="A106:B106"/>
    <mergeCell ref="A100:B100"/>
    <mergeCell ref="A44:B44"/>
    <mergeCell ref="A37:B37"/>
    <mergeCell ref="A38:B38"/>
    <mergeCell ref="A40:B40"/>
    <mergeCell ref="A39:B39"/>
    <mergeCell ref="A43:B43"/>
    <mergeCell ref="A46:B46"/>
    <mergeCell ref="A88:B88"/>
    <mergeCell ref="A76:B76"/>
    <mergeCell ref="A81:B81"/>
    <mergeCell ref="A55:B55"/>
    <mergeCell ref="A51:B51"/>
    <mergeCell ref="A63:B63"/>
    <mergeCell ref="A75:B75"/>
    <mergeCell ref="A67:B67"/>
    <mergeCell ref="A70:B70"/>
    <mergeCell ref="A74:B74"/>
    <mergeCell ref="A69:B69"/>
    <mergeCell ref="A80:B80"/>
    <mergeCell ref="A77:B77"/>
    <mergeCell ref="A15:B15"/>
    <mergeCell ref="A17:B17"/>
    <mergeCell ref="A11:B11"/>
    <mergeCell ref="A12:B12"/>
    <mergeCell ref="A22:B22"/>
    <mergeCell ref="A35:B35"/>
    <mergeCell ref="A24:B24"/>
    <mergeCell ref="A30:B30"/>
    <mergeCell ref="A26:B26"/>
    <mergeCell ref="B1:C1"/>
    <mergeCell ref="B2:C2"/>
    <mergeCell ref="B4:C4"/>
    <mergeCell ref="B5:C5"/>
    <mergeCell ref="A23:B23"/>
    <mergeCell ref="A21:B21"/>
    <mergeCell ref="A20:B20"/>
    <mergeCell ref="A7:B7"/>
    <mergeCell ref="A9:B9"/>
    <mergeCell ref="A10:B10"/>
    <mergeCell ref="A16:B16"/>
    <mergeCell ref="A19:B19"/>
  </mergeCells>
  <pageMargins left="0" right="0" top="0" bottom="0" header="0.31496062992125984" footer="0.31496062992125984"/>
  <pageSetup paperSize="9" scale="95" fitToWidth="0" orientation="portrait" verticalDpi="0" r:id="rId1"/>
  <rowBreaks count="2" manualBreakCount="2">
    <brk id="41" max="2" man="1"/>
    <brk id="8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3"/>
  <sheetViews>
    <sheetView tabSelected="1" topLeftCell="B1" zoomScale="122" zoomScaleNormal="122" zoomScaleSheetLayoutView="87" workbookViewId="0">
      <selection activeCell="F15" sqref="F15"/>
    </sheetView>
  </sheetViews>
  <sheetFormatPr baseColWidth="10" defaultColWidth="11.42578125" defaultRowHeight="15" x14ac:dyDescent="0.25"/>
  <cols>
    <col min="1" max="1" width="5.42578125" style="5" hidden="1" customWidth="1"/>
    <col min="2" max="2" width="3.7109375" style="1" customWidth="1"/>
    <col min="3" max="3" width="4.28515625" style="1" customWidth="1"/>
    <col min="4" max="4" width="50" style="1" customWidth="1"/>
    <col min="5" max="5" width="1.7109375" style="1" customWidth="1"/>
    <col min="6" max="6" width="19.5703125" style="1" bestFit="1" customWidth="1"/>
    <col min="7" max="7" width="7.7109375" style="1" customWidth="1"/>
    <col min="8" max="8" width="6.7109375" style="1" hidden="1" customWidth="1"/>
    <col min="9" max="9" width="7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8.75" x14ac:dyDescent="0.25">
      <c r="A1" s="12"/>
      <c r="B1" s="7"/>
      <c r="C1" s="99"/>
      <c r="D1" s="99"/>
      <c r="E1" s="99"/>
      <c r="F1" s="99"/>
      <c r="G1" s="99"/>
      <c r="H1" s="99"/>
    </row>
    <row r="2" spans="1:11" ht="18.75" x14ac:dyDescent="0.25">
      <c r="A2" s="12"/>
      <c r="B2" s="7"/>
      <c r="C2" s="164" t="s">
        <v>80</v>
      </c>
      <c r="D2" s="164"/>
      <c r="E2" s="164"/>
      <c r="F2" s="164"/>
      <c r="G2" s="164"/>
      <c r="H2" s="164"/>
    </row>
    <row r="3" spans="1:11" ht="18.75" x14ac:dyDescent="0.25">
      <c r="A3" s="12"/>
      <c r="B3" s="7"/>
      <c r="C3" s="164" t="s">
        <v>197</v>
      </c>
      <c r="D3" s="164"/>
      <c r="E3" s="164"/>
      <c r="F3" s="164"/>
      <c r="G3" s="164"/>
      <c r="H3" s="164"/>
    </row>
    <row r="4" spans="1:11" ht="18.75" x14ac:dyDescent="0.25">
      <c r="A4" s="12"/>
      <c r="B4" s="7"/>
      <c r="C4" s="164" t="s">
        <v>231</v>
      </c>
      <c r="D4" s="164"/>
      <c r="E4" s="164"/>
      <c r="F4" s="164"/>
      <c r="G4" s="164"/>
      <c r="H4" s="164"/>
    </row>
    <row r="5" spans="1:11" ht="18.75" x14ac:dyDescent="0.25">
      <c r="A5" s="12"/>
      <c r="B5" s="7"/>
      <c r="C5" s="164" t="s">
        <v>0</v>
      </c>
      <c r="D5" s="164"/>
      <c r="E5" s="164"/>
      <c r="F5" s="164"/>
      <c r="G5" s="164"/>
      <c r="H5" s="164"/>
    </row>
    <row r="6" spans="1:11" ht="18.75" x14ac:dyDescent="0.25">
      <c r="A6" s="12"/>
      <c r="B6" s="7"/>
      <c r="C6" s="99"/>
      <c r="D6" s="100"/>
      <c r="E6" s="100"/>
      <c r="F6" s="99"/>
      <c r="G6" s="99"/>
      <c r="H6" s="99"/>
    </row>
    <row r="7" spans="1:11" ht="18.75" x14ac:dyDescent="0.25">
      <c r="A7" s="12"/>
      <c r="B7" s="7"/>
      <c r="C7" s="99"/>
      <c r="D7" s="99"/>
      <c r="E7" s="99"/>
      <c r="F7" s="101"/>
      <c r="G7" s="102"/>
      <c r="H7" s="101">
        <f>+[1]ESF!H7</f>
        <v>2016</v>
      </c>
    </row>
    <row r="8" spans="1:11" ht="18.75" x14ac:dyDescent="0.25">
      <c r="A8" s="12"/>
      <c r="B8" s="7"/>
      <c r="C8" s="100" t="s">
        <v>81</v>
      </c>
      <c r="D8" s="103"/>
      <c r="E8" s="103"/>
      <c r="F8" s="104"/>
      <c r="G8" s="105"/>
      <c r="H8" s="105"/>
      <c r="K8" s="9"/>
    </row>
    <row r="9" spans="1:11" ht="18.75" hidden="1" x14ac:dyDescent="0.3">
      <c r="A9" s="12" t="s">
        <v>82</v>
      </c>
      <c r="B9" s="7"/>
      <c r="C9" s="99"/>
      <c r="D9" s="99" t="s">
        <v>83</v>
      </c>
      <c r="E9" s="99"/>
      <c r="F9" s="106"/>
      <c r="G9" s="107"/>
      <c r="H9" s="108"/>
      <c r="K9" s="9"/>
    </row>
    <row r="10" spans="1:11" ht="18.75" x14ac:dyDescent="0.25">
      <c r="A10" s="12" t="s">
        <v>84</v>
      </c>
      <c r="B10" s="7"/>
      <c r="C10" s="99"/>
      <c r="D10" s="99" t="s">
        <v>85</v>
      </c>
      <c r="E10" s="99"/>
      <c r="F10" s="104">
        <v>1704494.4</v>
      </c>
      <c r="G10" s="107"/>
      <c r="H10" s="108"/>
      <c r="K10" s="9"/>
    </row>
    <row r="11" spans="1:11" ht="18.75" x14ac:dyDescent="0.25">
      <c r="A11" s="12" t="s">
        <v>86</v>
      </c>
      <c r="B11" s="7"/>
      <c r="C11" s="99"/>
      <c r="D11" s="99" t="s">
        <v>138</v>
      </c>
      <c r="E11" s="99"/>
      <c r="F11" s="104">
        <v>0</v>
      </c>
      <c r="G11" s="107"/>
      <c r="H11" s="108"/>
      <c r="K11" s="9"/>
    </row>
    <row r="12" spans="1:11" ht="18.75" x14ac:dyDescent="0.25">
      <c r="A12" s="12"/>
      <c r="B12" s="7"/>
      <c r="C12" s="99"/>
      <c r="D12" s="99" t="str">
        <f>'BALANCE DE COMPROBACION'!$A$26</f>
        <v>Ingresos fondo general</v>
      </c>
      <c r="E12" s="99"/>
      <c r="F12" s="104">
        <v>8738461.7699999996</v>
      </c>
      <c r="G12" s="107"/>
      <c r="H12" s="108"/>
      <c r="K12" s="9"/>
    </row>
    <row r="13" spans="1:11" ht="18.75" x14ac:dyDescent="0.25">
      <c r="A13" s="12"/>
      <c r="B13" s="7"/>
      <c r="C13" s="99"/>
      <c r="D13" s="99" t="str">
        <f>'BALANCE DE COMPROBACION'!A27</f>
        <v>Ingresos enseñanza</v>
      </c>
      <c r="E13" s="99"/>
      <c r="F13" s="104">
        <v>5000</v>
      </c>
      <c r="G13" s="107"/>
      <c r="H13" s="108"/>
      <c r="K13" s="9"/>
    </row>
    <row r="14" spans="1:11" ht="18.75" x14ac:dyDescent="0.25">
      <c r="A14" s="12" t="s">
        <v>87</v>
      </c>
      <c r="B14" s="7"/>
      <c r="C14" s="99"/>
      <c r="D14" s="99" t="s">
        <v>154</v>
      </c>
      <c r="E14" s="99"/>
      <c r="F14" s="109">
        <v>2281507.0499999998</v>
      </c>
      <c r="G14" s="107"/>
      <c r="H14" s="108"/>
      <c r="K14" s="9"/>
    </row>
    <row r="15" spans="1:11" ht="18.75" x14ac:dyDescent="0.25">
      <c r="A15" s="12"/>
      <c r="B15" s="7"/>
      <c r="C15" s="100"/>
      <c r="D15" s="110" t="s">
        <v>88</v>
      </c>
      <c r="E15" s="99"/>
      <c r="F15" s="111">
        <f>SUM(F8:F14)</f>
        <v>12729463.219999999</v>
      </c>
      <c r="G15" s="107"/>
      <c r="H15" s="112">
        <f>SUM(H9:H14)</f>
        <v>0</v>
      </c>
      <c r="K15" s="9"/>
    </row>
    <row r="16" spans="1:11" ht="18.75" x14ac:dyDescent="0.25">
      <c r="A16" s="12"/>
      <c r="B16" s="7"/>
      <c r="C16" s="99"/>
      <c r="D16" s="110"/>
      <c r="E16" s="99"/>
      <c r="F16" s="104"/>
      <c r="G16" s="108"/>
      <c r="H16" s="108"/>
    </row>
    <row r="17" spans="1:14" ht="18.75" x14ac:dyDescent="0.25">
      <c r="A17" s="12"/>
      <c r="B17" s="7"/>
      <c r="C17" s="100" t="s">
        <v>89</v>
      </c>
      <c r="D17" s="99"/>
      <c r="E17" s="99"/>
      <c r="F17" s="113"/>
      <c r="G17" s="107"/>
      <c r="H17" s="107"/>
      <c r="K17" s="9"/>
    </row>
    <row r="18" spans="1:14" ht="18.75" x14ac:dyDescent="0.25">
      <c r="A18" s="12" t="s">
        <v>90</v>
      </c>
      <c r="B18" s="7"/>
      <c r="C18" s="99"/>
      <c r="D18" s="99" t="s">
        <v>91</v>
      </c>
      <c r="E18" s="99"/>
      <c r="F18" s="104">
        <v>1342234.39</v>
      </c>
      <c r="G18" s="108"/>
      <c r="H18" s="108"/>
      <c r="K18" s="15"/>
    </row>
    <row r="19" spans="1:14" ht="18.75" hidden="1" x14ac:dyDescent="0.25">
      <c r="A19" s="12" t="s">
        <v>92</v>
      </c>
      <c r="B19" s="7"/>
      <c r="C19" s="99"/>
      <c r="D19" s="99" t="s">
        <v>93</v>
      </c>
      <c r="E19" s="99"/>
      <c r="F19" s="104"/>
      <c r="G19" s="107"/>
      <c r="H19" s="108"/>
      <c r="K19" s="9"/>
    </row>
    <row r="20" spans="1:14" ht="18.75" x14ac:dyDescent="0.25">
      <c r="A20" s="12" t="s">
        <v>94</v>
      </c>
      <c r="B20" s="7"/>
      <c r="C20" s="99"/>
      <c r="D20" s="99" t="s">
        <v>95</v>
      </c>
      <c r="E20" s="99"/>
      <c r="F20" s="104">
        <v>15700218.6</v>
      </c>
      <c r="G20" s="107"/>
      <c r="H20" s="108"/>
      <c r="K20" s="9"/>
      <c r="L20" s="13"/>
      <c r="N20" s="14"/>
    </row>
    <row r="21" spans="1:14" ht="18.75" hidden="1" x14ac:dyDescent="0.25">
      <c r="A21" s="12" t="s">
        <v>96</v>
      </c>
      <c r="B21" s="7"/>
      <c r="C21" s="99"/>
      <c r="D21" s="99" t="s">
        <v>97</v>
      </c>
      <c r="E21" s="99"/>
      <c r="F21" s="104"/>
      <c r="G21" s="107"/>
      <c r="H21" s="108"/>
      <c r="K21" s="9"/>
    </row>
    <row r="22" spans="1:14" ht="18.75" hidden="1" x14ac:dyDescent="0.25">
      <c r="A22" s="12" t="s">
        <v>98</v>
      </c>
      <c r="B22" s="7"/>
      <c r="C22" s="99"/>
      <c r="D22" s="99" t="s">
        <v>99</v>
      </c>
      <c r="E22" s="99"/>
      <c r="F22" s="104"/>
      <c r="G22" s="107"/>
      <c r="H22" s="108"/>
      <c r="K22" s="9"/>
    </row>
    <row r="23" spans="1:14" ht="18.75" hidden="1" x14ac:dyDescent="0.25">
      <c r="A23" s="12" t="s">
        <v>100</v>
      </c>
      <c r="B23" s="7"/>
      <c r="C23" s="99"/>
      <c r="D23" s="99" t="s">
        <v>101</v>
      </c>
      <c r="E23" s="99"/>
      <c r="F23" s="104"/>
      <c r="G23" s="107"/>
      <c r="H23" s="114"/>
      <c r="J23" s="9"/>
      <c r="K23" s="9"/>
      <c r="L23" s="13"/>
      <c r="N23" s="14"/>
    </row>
    <row r="24" spans="1:14" ht="18.75" x14ac:dyDescent="0.25">
      <c r="A24" s="12"/>
      <c r="B24" s="7"/>
      <c r="C24" s="99"/>
      <c r="D24" s="99" t="s">
        <v>183</v>
      </c>
      <c r="E24" s="99"/>
      <c r="F24" s="104">
        <v>3375825.07</v>
      </c>
      <c r="G24" s="107"/>
      <c r="H24" s="115"/>
      <c r="J24" s="9"/>
      <c r="K24" s="9"/>
      <c r="L24" s="13"/>
      <c r="N24" s="14"/>
    </row>
    <row r="25" spans="1:14" ht="18.75" x14ac:dyDescent="0.25">
      <c r="A25" s="12" t="s">
        <v>102</v>
      </c>
      <c r="B25" s="7"/>
      <c r="C25" s="99"/>
      <c r="D25" s="99" t="s">
        <v>103</v>
      </c>
      <c r="E25" s="99"/>
      <c r="F25" s="109">
        <v>31639.89</v>
      </c>
      <c r="G25" s="107"/>
      <c r="H25" s="108" t="e">
        <f>SUMIF([1]BC!B:B,[1]ERF!A22,[1]BC!G:G)</f>
        <v>#VALUE!</v>
      </c>
      <c r="J25" s="1" t="s">
        <v>162</v>
      </c>
      <c r="K25" s="9"/>
    </row>
    <row r="26" spans="1:14" ht="18.75" x14ac:dyDescent="0.25">
      <c r="A26" s="12"/>
      <c r="B26" s="7"/>
      <c r="C26" s="100" t="s">
        <v>104</v>
      </c>
      <c r="D26" s="99"/>
      <c r="E26" s="99"/>
      <c r="F26" s="111">
        <f>SUM(F18:F25)</f>
        <v>20449917.949999999</v>
      </c>
      <c r="G26" s="107"/>
      <c r="H26" s="112" t="e">
        <f>SUM(H18:H25)</f>
        <v>#VALUE!</v>
      </c>
      <c r="J26" s="6"/>
      <c r="K26" s="9"/>
    </row>
    <row r="27" spans="1:14" ht="18.75" x14ac:dyDescent="0.25">
      <c r="A27" s="12"/>
      <c r="B27" s="7"/>
      <c r="C27" s="116"/>
      <c r="D27" s="99"/>
      <c r="E27" s="99"/>
      <c r="F27" s="104"/>
      <c r="G27" s="108"/>
      <c r="H27" s="108"/>
      <c r="K27" s="9"/>
    </row>
    <row r="28" spans="1:14" ht="18.75" hidden="1" x14ac:dyDescent="0.25">
      <c r="A28" s="12" t="s">
        <v>105</v>
      </c>
      <c r="B28" s="7"/>
      <c r="C28" s="99"/>
      <c r="D28" s="99" t="s">
        <v>106</v>
      </c>
      <c r="E28" s="99"/>
      <c r="F28" s="104">
        <v>0</v>
      </c>
      <c r="G28" s="107"/>
      <c r="H28" s="108">
        <v>0</v>
      </c>
      <c r="K28" s="9"/>
    </row>
    <row r="29" spans="1:14" ht="18.75" hidden="1" x14ac:dyDescent="0.25">
      <c r="A29" s="12"/>
      <c r="B29" s="7"/>
      <c r="C29" s="99"/>
      <c r="D29" s="99"/>
      <c r="E29" s="99"/>
      <c r="F29" s="104"/>
      <c r="G29" s="107"/>
      <c r="H29" s="108"/>
      <c r="K29" s="9"/>
    </row>
    <row r="30" spans="1:14" ht="18.75" hidden="1" x14ac:dyDescent="0.25">
      <c r="A30" s="12" t="s">
        <v>107</v>
      </c>
      <c r="B30" s="7"/>
      <c r="C30" s="99"/>
      <c r="D30" s="99" t="s">
        <v>108</v>
      </c>
      <c r="E30" s="99"/>
      <c r="F30" s="104">
        <v>0</v>
      </c>
      <c r="G30" s="107"/>
      <c r="H30" s="108">
        <v>0</v>
      </c>
      <c r="K30" s="9"/>
    </row>
    <row r="31" spans="1:14" ht="18.75" hidden="1" x14ac:dyDescent="0.25">
      <c r="A31" s="12"/>
      <c r="B31" s="7"/>
      <c r="C31" s="99"/>
      <c r="D31" s="99"/>
      <c r="E31" s="99"/>
      <c r="F31" s="104"/>
      <c r="G31" s="107"/>
      <c r="H31" s="108"/>
    </row>
    <row r="32" spans="1:14" ht="19.5" thickBot="1" x14ac:dyDescent="0.3">
      <c r="A32" s="12"/>
      <c r="B32" s="7"/>
      <c r="C32" s="100" t="s">
        <v>60</v>
      </c>
      <c r="D32" s="99"/>
      <c r="E32" s="99"/>
      <c r="F32" s="117">
        <f>+F15-F26+F28+F30</f>
        <v>-7720454.7300000004</v>
      </c>
      <c r="G32" s="107"/>
      <c r="H32" s="118" t="e">
        <f>+H15-H26+H28+H30</f>
        <v>#VALUE!</v>
      </c>
      <c r="K32" s="9"/>
    </row>
    <row r="33" spans="1:11" ht="19.5" thickTop="1" x14ac:dyDescent="0.25">
      <c r="A33" s="12"/>
      <c r="B33" s="7"/>
      <c r="C33" s="100"/>
      <c r="D33" s="99"/>
      <c r="E33" s="99"/>
      <c r="F33" s="108"/>
      <c r="G33" s="108"/>
      <c r="H33" s="108"/>
    </row>
    <row r="34" spans="1:11" ht="18.75" hidden="1" x14ac:dyDescent="0.25">
      <c r="A34" s="12"/>
      <c r="B34" s="7"/>
      <c r="C34" s="116" t="s">
        <v>109</v>
      </c>
      <c r="D34" s="99"/>
      <c r="E34" s="99"/>
      <c r="F34" s="108"/>
      <c r="G34" s="108"/>
      <c r="H34" s="108"/>
      <c r="K34" s="9"/>
    </row>
    <row r="35" spans="1:11" ht="18.75" hidden="1" x14ac:dyDescent="0.25">
      <c r="A35" s="12" t="s">
        <v>110</v>
      </c>
      <c r="B35" s="7"/>
      <c r="C35" s="100"/>
      <c r="D35" s="99" t="s">
        <v>111</v>
      </c>
      <c r="E35" s="99"/>
      <c r="F35" s="108">
        <v>0</v>
      </c>
      <c r="G35" s="107"/>
      <c r="H35" s="108">
        <v>0</v>
      </c>
      <c r="K35" s="9"/>
    </row>
    <row r="36" spans="1:11" ht="18.75" hidden="1" x14ac:dyDescent="0.25">
      <c r="A36" s="12" t="s">
        <v>112</v>
      </c>
      <c r="B36" s="7"/>
      <c r="C36" s="99"/>
      <c r="D36" s="99" t="s">
        <v>113</v>
      </c>
      <c r="E36" s="99"/>
      <c r="F36" s="114">
        <v>0</v>
      </c>
      <c r="G36" s="107"/>
      <c r="H36" s="114">
        <v>0</v>
      </c>
      <c r="K36" s="9"/>
    </row>
    <row r="37" spans="1:11" ht="19.5" hidden="1" thickBot="1" x14ac:dyDescent="0.3">
      <c r="A37" s="12"/>
      <c r="B37" s="7"/>
      <c r="C37" s="100"/>
      <c r="D37" s="99"/>
      <c r="E37" s="99"/>
      <c r="F37" s="118">
        <f>SUM(F35:F36)</f>
        <v>0</v>
      </c>
      <c r="G37" s="119"/>
      <c r="H37" s="118">
        <f>SUM(H35:H36)</f>
        <v>0</v>
      </c>
      <c r="K37" s="9"/>
    </row>
    <row r="38" spans="1:11" ht="19.5" hidden="1" thickTop="1" x14ac:dyDescent="0.25">
      <c r="A38" s="12"/>
      <c r="B38" s="7"/>
      <c r="C38" s="100"/>
      <c r="D38" s="99"/>
      <c r="E38" s="99"/>
      <c r="F38" s="108"/>
      <c r="G38" s="108"/>
      <c r="H38" s="108"/>
    </row>
    <row r="39" spans="1:11" ht="18.75" hidden="1" x14ac:dyDescent="0.25">
      <c r="A39" s="12"/>
      <c r="B39" s="7"/>
      <c r="C39" s="99"/>
      <c r="D39" s="99"/>
      <c r="E39" s="99"/>
      <c r="F39" s="108"/>
      <c r="G39" s="108"/>
      <c r="H39" s="108"/>
    </row>
    <row r="40" spans="1:11" ht="18.75" x14ac:dyDescent="0.25">
      <c r="A40" s="12"/>
      <c r="B40" s="7"/>
      <c r="C40" s="165"/>
      <c r="D40" s="165"/>
      <c r="E40" s="165"/>
      <c r="F40" s="165"/>
      <c r="G40" s="165"/>
      <c r="H40" s="165"/>
    </row>
    <row r="41" spans="1:11" ht="18.75" x14ac:dyDescent="0.25">
      <c r="A41" s="12"/>
      <c r="B41" s="7"/>
      <c r="C41" s="99"/>
      <c r="D41" s="100"/>
      <c r="E41" s="100"/>
      <c r="F41" s="99"/>
      <c r="G41" s="99"/>
      <c r="H41" s="99"/>
    </row>
    <row r="42" spans="1:11" ht="18.75" x14ac:dyDescent="0.25">
      <c r="A42" s="12"/>
      <c r="B42" s="7"/>
      <c r="C42" s="99"/>
      <c r="D42" s="99"/>
      <c r="E42" s="99"/>
      <c r="F42" s="99"/>
      <c r="G42" s="99"/>
      <c r="H42" s="99"/>
    </row>
    <row r="43" spans="1:11" x14ac:dyDescent="0.25">
      <c r="A43" s="12"/>
      <c r="B43" s="7"/>
      <c r="C43" s="7"/>
      <c r="D43" s="7"/>
      <c r="E43" s="7"/>
      <c r="F43" s="11"/>
      <c r="G43" s="11"/>
      <c r="H43" s="11"/>
    </row>
  </sheetData>
  <mergeCells count="5">
    <mergeCell ref="C2:H2"/>
    <mergeCell ref="C3:H3"/>
    <mergeCell ref="C4:H4"/>
    <mergeCell ref="C5:H5"/>
    <mergeCell ref="C40:H40"/>
  </mergeCells>
  <pageMargins left="0.7" right="0.7" top="0.75" bottom="0.75" header="0.3" footer="0.3"/>
  <pageSetup orientation="portrait" verticalDpi="300" r:id="rId1"/>
  <colBreaks count="1" manualBreakCount="1">
    <brk id="9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view="pageBreakPreview" topLeftCell="C24" zoomScale="120" zoomScaleNormal="110" zoomScaleSheetLayoutView="120" workbookViewId="0">
      <selection activeCell="G53" sqref="G53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46.85546875" style="1" customWidth="1"/>
    <col min="5" max="5" width="21.85546875" style="1" customWidth="1"/>
    <col min="6" max="6" width="24.42578125" style="1" customWidth="1"/>
    <col min="7" max="7" width="26.85546875" style="1" customWidth="1"/>
    <col min="8" max="8" width="0.28515625" style="1" hidden="1" customWidth="1"/>
    <col min="9" max="9" width="20.42578125" style="4" customWidth="1"/>
    <col min="10" max="10" width="17.5703125" style="4" bestFit="1" customWidth="1"/>
    <col min="11" max="11" width="11.42578125" style="4"/>
    <col min="12" max="12" width="29.140625" style="4" bestFit="1" customWidth="1"/>
    <col min="13" max="16384" width="11.42578125" style="4"/>
  </cols>
  <sheetData>
    <row r="1" spans="1:10" ht="20.25" x14ac:dyDescent="0.25">
      <c r="C1" s="41"/>
      <c r="D1" s="41"/>
      <c r="E1" s="41"/>
      <c r="F1" s="41"/>
      <c r="G1" s="41"/>
      <c r="H1" s="41"/>
    </row>
    <row r="2" spans="1:10" ht="20.25" x14ac:dyDescent="0.25">
      <c r="C2" s="41"/>
      <c r="D2" s="168" t="s">
        <v>77</v>
      </c>
      <c r="E2" s="168"/>
      <c r="F2" s="168"/>
      <c r="G2" s="41"/>
      <c r="H2" s="41"/>
    </row>
    <row r="3" spans="1:10" ht="20.25" x14ac:dyDescent="0.25">
      <c r="C3" s="167" t="s">
        <v>65</v>
      </c>
      <c r="D3" s="167"/>
      <c r="E3" s="167"/>
      <c r="F3" s="167"/>
      <c r="G3" s="167"/>
      <c r="H3" s="167"/>
    </row>
    <row r="4" spans="1:10" ht="20.25" x14ac:dyDescent="0.25">
      <c r="C4" s="167" t="s">
        <v>231</v>
      </c>
      <c r="D4" s="167"/>
      <c r="E4" s="167"/>
      <c r="F4" s="167"/>
      <c r="G4" s="167"/>
      <c r="H4" s="167"/>
    </row>
    <row r="5" spans="1:10" ht="20.25" x14ac:dyDescent="0.25">
      <c r="C5" s="167" t="s">
        <v>0</v>
      </c>
      <c r="D5" s="167"/>
      <c r="E5" s="167"/>
      <c r="F5" s="167"/>
      <c r="G5" s="167"/>
      <c r="H5" s="167"/>
    </row>
    <row r="6" spans="1:10" ht="20.25" x14ac:dyDescent="0.25">
      <c r="C6" s="22"/>
      <c r="D6" s="42"/>
      <c r="E6" s="42"/>
      <c r="F6" s="41"/>
      <c r="G6" s="22"/>
      <c r="H6" s="22"/>
    </row>
    <row r="7" spans="1:10" ht="20.25" x14ac:dyDescent="0.25">
      <c r="C7" s="22"/>
      <c r="D7" s="22"/>
      <c r="E7" s="22"/>
      <c r="F7" s="43"/>
      <c r="G7" s="44"/>
      <c r="H7" s="43">
        <f>+[2]BC!G11</f>
        <v>2016</v>
      </c>
      <c r="J7" s="19"/>
    </row>
    <row r="8" spans="1:10" ht="20.25" x14ac:dyDescent="0.25">
      <c r="A8" s="5" t="s">
        <v>62</v>
      </c>
      <c r="C8" s="42" t="s">
        <v>1</v>
      </c>
      <c r="D8" s="45"/>
      <c r="E8" s="45"/>
      <c r="F8" s="46"/>
      <c r="G8" s="47"/>
      <c r="H8" s="47"/>
    </row>
    <row r="9" spans="1:10" ht="20.25" x14ac:dyDescent="0.25">
      <c r="C9" s="42" t="s">
        <v>2</v>
      </c>
      <c r="D9" s="45"/>
      <c r="E9" s="45"/>
      <c r="F9" s="47"/>
      <c r="G9" s="47"/>
      <c r="H9" s="47"/>
    </row>
    <row r="10" spans="1:10" ht="20.25" x14ac:dyDescent="0.25">
      <c r="A10" s="5" t="s">
        <v>29</v>
      </c>
      <c r="C10" s="22"/>
      <c r="D10" s="22" t="s">
        <v>59</v>
      </c>
      <c r="E10" s="22"/>
      <c r="F10" s="47">
        <v>26641048.920000002</v>
      </c>
      <c r="G10" s="48"/>
      <c r="H10" s="47"/>
    </row>
    <row r="11" spans="1:10" customFormat="1" ht="20.25" hidden="1" x14ac:dyDescent="0.3">
      <c r="A11" s="3" t="s">
        <v>30</v>
      </c>
      <c r="B11" s="2"/>
      <c r="C11" s="49"/>
      <c r="D11" s="22" t="s">
        <v>3</v>
      </c>
      <c r="E11" s="22"/>
      <c r="F11" s="50"/>
      <c r="G11" s="51"/>
      <c r="H11" s="50"/>
    </row>
    <row r="12" spans="1:10" customFormat="1" ht="20.25" hidden="1" x14ac:dyDescent="0.3">
      <c r="A12" s="3" t="s">
        <v>31</v>
      </c>
      <c r="B12" s="2"/>
      <c r="C12" s="49"/>
      <c r="D12" s="22" t="s">
        <v>4</v>
      </c>
      <c r="E12" s="22"/>
      <c r="F12" s="50"/>
      <c r="G12" s="51"/>
      <c r="H12" s="50"/>
    </row>
    <row r="13" spans="1:10" customFormat="1" ht="20.25" x14ac:dyDescent="0.3">
      <c r="A13" s="3" t="s">
        <v>32</v>
      </c>
      <c r="B13" s="2"/>
      <c r="C13" s="49"/>
      <c r="D13" s="22" t="s">
        <v>67</v>
      </c>
      <c r="E13" s="22"/>
      <c r="F13" s="52">
        <v>25857900.129999999</v>
      </c>
      <c r="G13" s="53"/>
      <c r="H13" s="52"/>
    </row>
    <row r="14" spans="1:10" ht="20.25" x14ac:dyDescent="0.25">
      <c r="A14" s="5" t="s">
        <v>33</v>
      </c>
      <c r="C14" s="22"/>
      <c r="D14" s="22" t="s">
        <v>68</v>
      </c>
      <c r="E14" s="22"/>
      <c r="F14" s="54">
        <v>56251075.990000002</v>
      </c>
      <c r="G14" s="55"/>
      <c r="H14" s="54"/>
    </row>
    <row r="15" spans="1:10" ht="20.25" x14ac:dyDescent="0.3">
      <c r="C15" s="49"/>
      <c r="D15" s="22" t="s">
        <v>5</v>
      </c>
      <c r="E15" s="22"/>
      <c r="F15" s="56">
        <v>0</v>
      </c>
      <c r="G15" s="53"/>
      <c r="H15" s="57">
        <f>SUM(H9:H14)</f>
        <v>0</v>
      </c>
    </row>
    <row r="16" spans="1:10" ht="20.25" x14ac:dyDescent="0.25">
      <c r="C16" s="42" t="s">
        <v>6</v>
      </c>
      <c r="D16" s="22"/>
      <c r="E16" s="22"/>
      <c r="F16" s="57">
        <f>SUM(F10:F15)</f>
        <v>108750025.03999999</v>
      </c>
      <c r="G16" s="55"/>
      <c r="H16" s="58"/>
    </row>
    <row r="17" spans="1:9" ht="20.25" x14ac:dyDescent="0.25">
      <c r="C17" s="42"/>
      <c r="D17" s="22"/>
      <c r="E17" s="22"/>
      <c r="F17" s="58"/>
      <c r="G17" s="55"/>
      <c r="H17" s="47"/>
    </row>
    <row r="18" spans="1:9" customFormat="1" ht="20.25" x14ac:dyDescent="0.3">
      <c r="A18" s="3" t="s">
        <v>34</v>
      </c>
      <c r="B18" s="2"/>
      <c r="C18" s="42" t="s">
        <v>7</v>
      </c>
      <c r="D18" s="22"/>
      <c r="E18" s="22"/>
      <c r="F18" s="47"/>
      <c r="G18" s="54"/>
      <c r="H18" s="50"/>
    </row>
    <row r="19" spans="1:9" customFormat="1" ht="20.25" hidden="1" x14ac:dyDescent="0.3">
      <c r="A19" s="3" t="s">
        <v>35</v>
      </c>
      <c r="B19" s="2"/>
      <c r="C19" s="49"/>
      <c r="D19" s="22" t="s">
        <v>8</v>
      </c>
      <c r="E19" s="22"/>
      <c r="F19" s="50"/>
      <c r="G19" s="51"/>
      <c r="H19" s="52"/>
    </row>
    <row r="20" spans="1:9" customFormat="1" ht="20.25" hidden="1" x14ac:dyDescent="0.3">
      <c r="A20" s="3" t="s">
        <v>36</v>
      </c>
      <c r="B20" s="2"/>
      <c r="C20" s="49"/>
      <c r="D20" s="59" t="s">
        <v>9</v>
      </c>
      <c r="E20" s="59"/>
      <c r="F20" s="52"/>
      <c r="G20" s="53"/>
      <c r="H20" s="52"/>
    </row>
    <row r="21" spans="1:9" customFormat="1" ht="20.25" hidden="1" x14ac:dyDescent="0.3">
      <c r="A21" s="3" t="s">
        <v>37</v>
      </c>
      <c r="B21" s="2"/>
      <c r="C21" s="49"/>
      <c r="D21" s="59" t="s">
        <v>10</v>
      </c>
      <c r="E21" s="59"/>
      <c r="F21" s="52"/>
      <c r="G21" s="53"/>
      <c r="H21" s="52"/>
    </row>
    <row r="22" spans="1:9" ht="20.25" hidden="1" x14ac:dyDescent="0.3">
      <c r="A22" s="5" t="s">
        <v>38</v>
      </c>
      <c r="C22" s="49"/>
      <c r="D22" s="59" t="s">
        <v>11</v>
      </c>
      <c r="E22" s="59"/>
      <c r="F22" s="52"/>
      <c r="G22" s="53"/>
      <c r="H22" s="54"/>
      <c r="I22" s="10"/>
    </row>
    <row r="23" spans="1:9" ht="20.25" x14ac:dyDescent="0.25">
      <c r="A23" s="5" t="s">
        <v>39</v>
      </c>
      <c r="C23" s="22"/>
      <c r="D23" s="59" t="s">
        <v>69</v>
      </c>
      <c r="E23" s="59"/>
      <c r="F23" s="54">
        <v>230784221.36000001</v>
      </c>
      <c r="G23" s="55"/>
      <c r="H23" s="54"/>
      <c r="I23" s="10"/>
    </row>
    <row r="24" spans="1:9" ht="20.25" x14ac:dyDescent="0.3">
      <c r="C24" s="49"/>
      <c r="D24" s="59" t="s">
        <v>12</v>
      </c>
      <c r="E24" s="59"/>
      <c r="F24" s="52">
        <v>0</v>
      </c>
      <c r="G24" s="53"/>
      <c r="H24" s="57">
        <f>SUM(H18:H23)</f>
        <v>0</v>
      </c>
      <c r="I24" s="10"/>
    </row>
    <row r="25" spans="1:9" ht="20.25" x14ac:dyDescent="0.25">
      <c r="C25" s="42" t="s">
        <v>13</v>
      </c>
      <c r="D25" s="22"/>
      <c r="E25" s="22"/>
      <c r="F25" s="57"/>
      <c r="G25" s="55"/>
      <c r="H25" s="58"/>
      <c r="I25" s="10"/>
    </row>
    <row r="26" spans="1:9" ht="21" thickBot="1" x14ac:dyDescent="0.3">
      <c r="C26" s="42"/>
      <c r="D26" s="22"/>
      <c r="E26" s="22"/>
      <c r="F26" s="58"/>
      <c r="G26" s="55"/>
      <c r="H26" s="60">
        <f>SUM(H24,H15)</f>
        <v>0</v>
      </c>
    </row>
    <row r="27" spans="1:9" ht="21.75" thickTop="1" thickBot="1" x14ac:dyDescent="0.3">
      <c r="C27" s="42" t="s">
        <v>14</v>
      </c>
      <c r="D27" s="22"/>
      <c r="E27" s="22"/>
      <c r="F27" s="60">
        <f>SUM(F16:F26)</f>
        <v>339534246.39999998</v>
      </c>
      <c r="G27" s="61"/>
      <c r="H27" s="47"/>
    </row>
    <row r="28" spans="1:9" ht="21" thickTop="1" x14ac:dyDescent="0.25">
      <c r="C28" s="22"/>
      <c r="D28" s="22" t="s">
        <v>15</v>
      </c>
      <c r="E28" s="22"/>
      <c r="F28" s="47"/>
      <c r="G28" s="47"/>
      <c r="H28" s="47"/>
    </row>
    <row r="29" spans="1:9" ht="20.25" x14ac:dyDescent="0.25">
      <c r="C29" s="42" t="s">
        <v>16</v>
      </c>
      <c r="D29" s="22"/>
      <c r="E29" s="22"/>
      <c r="F29" s="47"/>
      <c r="G29" s="47"/>
      <c r="H29" s="48"/>
    </row>
    <row r="30" spans="1:9" customFormat="1" ht="20.25" x14ac:dyDescent="0.3">
      <c r="A30" s="3" t="s">
        <v>40</v>
      </c>
      <c r="B30" s="2"/>
      <c r="C30" s="42" t="s">
        <v>17</v>
      </c>
      <c r="D30" s="22"/>
      <c r="E30" s="22"/>
      <c r="F30" s="48"/>
      <c r="G30" s="48"/>
      <c r="H30" s="50"/>
    </row>
    <row r="31" spans="1:9" ht="20.25" hidden="1" x14ac:dyDescent="0.3">
      <c r="A31" s="5" t="s">
        <v>41</v>
      </c>
      <c r="C31" s="49"/>
      <c r="D31" s="22" t="s">
        <v>18</v>
      </c>
      <c r="E31" s="22"/>
      <c r="F31" s="50">
        <v>0</v>
      </c>
      <c r="G31" s="62"/>
      <c r="H31" s="54"/>
    </row>
    <row r="32" spans="1:9" customFormat="1" ht="21" x14ac:dyDescent="0.35">
      <c r="A32" s="3" t="s">
        <v>42</v>
      </c>
      <c r="B32" s="2"/>
      <c r="C32" s="22"/>
      <c r="D32" s="22" t="s">
        <v>70</v>
      </c>
      <c r="E32" s="22"/>
      <c r="F32" s="63">
        <v>51260169.509999998</v>
      </c>
      <c r="G32" s="55"/>
      <c r="H32" s="52"/>
    </row>
    <row r="33" spans="1:10" customFormat="1" ht="20.25" x14ac:dyDescent="0.3">
      <c r="A33" s="3" t="s">
        <v>43</v>
      </c>
      <c r="B33" s="2"/>
      <c r="C33" s="49"/>
      <c r="D33" s="22" t="s">
        <v>19</v>
      </c>
      <c r="E33" s="22"/>
      <c r="F33" s="52">
        <v>0</v>
      </c>
      <c r="G33" s="53"/>
      <c r="H33" s="52"/>
    </row>
    <row r="34" spans="1:10" customFormat="1" ht="20.25" hidden="1" x14ac:dyDescent="0.3">
      <c r="A34" s="3" t="s">
        <v>44</v>
      </c>
      <c r="B34" s="2"/>
      <c r="C34" s="49"/>
      <c r="D34" s="22" t="s">
        <v>20</v>
      </c>
      <c r="E34" s="22"/>
      <c r="F34" s="52"/>
      <c r="G34" s="53"/>
      <c r="H34" s="50"/>
    </row>
    <row r="35" spans="1:10" customFormat="1" ht="20.25" x14ac:dyDescent="0.3">
      <c r="A35" s="3" t="s">
        <v>45</v>
      </c>
      <c r="B35" s="2"/>
      <c r="C35" s="49"/>
      <c r="D35" s="22" t="s">
        <v>71</v>
      </c>
      <c r="E35" s="22"/>
      <c r="F35" s="52">
        <v>24579390.25</v>
      </c>
      <c r="G35" s="51"/>
      <c r="H35" s="50"/>
    </row>
    <row r="36" spans="1:10" customFormat="1" ht="20.25" x14ac:dyDescent="0.3">
      <c r="A36" s="3" t="s">
        <v>47</v>
      </c>
      <c r="B36" s="2"/>
      <c r="C36" s="49"/>
      <c r="D36" s="22" t="s">
        <v>72</v>
      </c>
      <c r="E36" s="22"/>
      <c r="F36" s="52">
        <v>0</v>
      </c>
      <c r="G36" s="51"/>
      <c r="H36" s="52"/>
    </row>
    <row r="37" spans="1:10" customFormat="1" ht="20.25" x14ac:dyDescent="0.3">
      <c r="A37" s="3"/>
      <c r="B37" s="2"/>
      <c r="C37" s="42" t="s">
        <v>21</v>
      </c>
      <c r="D37" s="22"/>
      <c r="E37" s="22"/>
      <c r="F37" s="58">
        <v>0</v>
      </c>
      <c r="G37" s="55"/>
      <c r="H37" s="62"/>
    </row>
    <row r="38" spans="1:10" customFormat="1" ht="20.25" x14ac:dyDescent="0.3">
      <c r="A38" s="3" t="s">
        <v>48</v>
      </c>
      <c r="B38" s="2"/>
      <c r="C38" s="42"/>
      <c r="D38" s="22"/>
      <c r="E38" s="22"/>
      <c r="F38" s="58">
        <f>SUM(F32:F37)</f>
        <v>75839559.75999999</v>
      </c>
      <c r="G38" s="55"/>
      <c r="H38" s="50"/>
    </row>
    <row r="39" spans="1:10" customFormat="1" ht="20.25" x14ac:dyDescent="0.3">
      <c r="A39" s="3" t="s">
        <v>49</v>
      </c>
      <c r="B39" s="2"/>
      <c r="C39" s="1"/>
      <c r="D39" s="49"/>
      <c r="E39" s="49"/>
      <c r="F39" s="62"/>
      <c r="G39" s="62"/>
      <c r="H39" s="50"/>
    </row>
    <row r="40" spans="1:10" customFormat="1" ht="20.25" hidden="1" x14ac:dyDescent="0.3">
      <c r="A40" s="3" t="s">
        <v>46</v>
      </c>
      <c r="B40" s="2"/>
      <c r="C40" s="49"/>
      <c r="D40" s="22" t="s">
        <v>73</v>
      </c>
      <c r="E40" s="22"/>
      <c r="F40" s="50"/>
      <c r="G40" s="51"/>
      <c r="H40" s="50"/>
    </row>
    <row r="41" spans="1:10" customFormat="1" ht="20.25" hidden="1" x14ac:dyDescent="0.3">
      <c r="A41" s="3" t="s">
        <v>50</v>
      </c>
      <c r="B41" s="2"/>
      <c r="C41" s="49"/>
      <c r="D41" s="22" t="s">
        <v>22</v>
      </c>
      <c r="E41" s="22"/>
      <c r="F41" s="50"/>
      <c r="G41" s="51"/>
      <c r="H41" s="50"/>
    </row>
    <row r="42" spans="1:10" customFormat="1" ht="20.25" hidden="1" x14ac:dyDescent="0.3">
      <c r="A42" s="3" t="s">
        <v>51</v>
      </c>
      <c r="B42" s="2"/>
      <c r="C42" s="49"/>
      <c r="D42" s="22" t="s">
        <v>23</v>
      </c>
      <c r="E42" s="22"/>
      <c r="F42" s="50"/>
      <c r="G42" s="51"/>
      <c r="H42" s="50"/>
    </row>
    <row r="43" spans="1:10" customFormat="1" ht="20.25" hidden="1" x14ac:dyDescent="0.3">
      <c r="A43" s="3" t="s">
        <v>52</v>
      </c>
      <c r="B43" s="2"/>
      <c r="C43" s="49"/>
      <c r="D43" s="22" t="s">
        <v>24</v>
      </c>
      <c r="E43" s="22"/>
      <c r="F43" s="50"/>
      <c r="G43" s="51"/>
      <c r="H43" s="50"/>
    </row>
    <row r="44" spans="1:10" customFormat="1" ht="16.5" hidden="1" customHeight="1" x14ac:dyDescent="0.3">
      <c r="A44" s="3"/>
      <c r="B44" s="2"/>
      <c r="C44" s="49"/>
      <c r="D44" s="22" t="s">
        <v>74</v>
      </c>
      <c r="E44" s="22"/>
      <c r="F44" s="56"/>
      <c r="G44" s="51"/>
      <c r="H44" s="54"/>
    </row>
    <row r="45" spans="1:10" ht="20.25" hidden="1" x14ac:dyDescent="0.3">
      <c r="C45" s="49"/>
      <c r="D45" s="22" t="s">
        <v>25</v>
      </c>
      <c r="E45" s="22"/>
      <c r="F45" s="50"/>
      <c r="G45" s="51"/>
      <c r="H45" s="57" t="e">
        <f>SUM(#REF!,H44)</f>
        <v>#REF!</v>
      </c>
    </row>
    <row r="46" spans="1:10" ht="20.25" x14ac:dyDescent="0.3">
      <c r="C46" s="64"/>
      <c r="D46" s="49"/>
      <c r="E46" s="49"/>
      <c r="F46" s="58"/>
      <c r="G46" s="53"/>
      <c r="H46" s="47"/>
    </row>
    <row r="47" spans="1:10" ht="20.25" x14ac:dyDescent="0.25">
      <c r="C47" s="42"/>
      <c r="D47" s="64"/>
      <c r="E47" s="22"/>
      <c r="F47" s="58"/>
      <c r="G47" s="61"/>
      <c r="H47" s="47"/>
    </row>
    <row r="48" spans="1:10" customFormat="1" ht="20.25" x14ac:dyDescent="0.3">
      <c r="A48" s="3" t="s">
        <v>53</v>
      </c>
      <c r="B48" s="2"/>
      <c r="C48" s="42"/>
      <c r="D48" s="22"/>
      <c r="E48" s="22"/>
      <c r="F48" s="54"/>
      <c r="G48" s="47"/>
      <c r="H48" s="50"/>
      <c r="J48" s="8"/>
    </row>
    <row r="49" spans="1:10" customFormat="1" ht="20.25" x14ac:dyDescent="0.3">
      <c r="A49" s="3" t="s">
        <v>54</v>
      </c>
      <c r="B49" s="2"/>
      <c r="C49" s="42" t="s">
        <v>75</v>
      </c>
      <c r="D49" s="22"/>
      <c r="E49" s="22"/>
      <c r="F49" s="47"/>
      <c r="G49" s="47"/>
      <c r="H49" s="50"/>
    </row>
    <row r="50" spans="1:10" ht="21" x14ac:dyDescent="0.35">
      <c r="A50" s="5" t="s">
        <v>55</v>
      </c>
      <c r="C50" s="64"/>
      <c r="D50" s="22" t="s">
        <v>66</v>
      </c>
      <c r="E50" s="22"/>
      <c r="F50" s="65">
        <v>167525811.46000001</v>
      </c>
      <c r="G50" s="51"/>
      <c r="H50" s="47"/>
    </row>
    <row r="51" spans="1:10" ht="20.25" hidden="1" x14ac:dyDescent="0.3">
      <c r="A51" s="5" t="s">
        <v>56</v>
      </c>
      <c r="C51" s="49"/>
      <c r="D51" s="22" t="s">
        <v>26</v>
      </c>
      <c r="E51" s="22"/>
      <c r="F51" s="50"/>
      <c r="G51" s="51"/>
      <c r="H51" s="66"/>
    </row>
    <row r="52" spans="1:10" customFormat="1" ht="20.25" x14ac:dyDescent="0.25">
      <c r="A52" s="3" t="s">
        <v>57</v>
      </c>
      <c r="B52" s="2"/>
      <c r="C52" s="22"/>
      <c r="D52" s="22" t="s">
        <v>60</v>
      </c>
      <c r="E52" s="22"/>
      <c r="F52" s="47">
        <v>-7720454.7300000004</v>
      </c>
      <c r="G52" s="48"/>
      <c r="H52" s="54"/>
    </row>
    <row r="53" spans="1:10" ht="20.25" x14ac:dyDescent="0.25">
      <c r="C53" s="22"/>
      <c r="D53" s="22" t="s">
        <v>61</v>
      </c>
      <c r="E53" s="22"/>
      <c r="F53" s="47">
        <v>103889329.91</v>
      </c>
      <c r="G53" s="48"/>
      <c r="H53" s="57"/>
      <c r="J53" s="16"/>
    </row>
    <row r="54" spans="1:10" ht="20.25" hidden="1" x14ac:dyDescent="0.3">
      <c r="C54" s="49"/>
      <c r="D54" s="22" t="s">
        <v>27</v>
      </c>
      <c r="E54" s="22"/>
      <c r="F54" s="54"/>
      <c r="G54" s="51"/>
      <c r="H54" s="47"/>
    </row>
    <row r="55" spans="1:10" ht="21" thickBot="1" x14ac:dyDescent="0.3">
      <c r="C55" s="42" t="s">
        <v>28</v>
      </c>
      <c r="D55" s="22"/>
      <c r="E55" s="22"/>
      <c r="F55" s="57">
        <v>0</v>
      </c>
      <c r="G55" s="61"/>
      <c r="H55" s="60" t="e">
        <f>+H45+H53</f>
        <v>#REF!</v>
      </c>
    </row>
    <row r="56" spans="1:10" ht="21" thickTop="1" x14ac:dyDescent="0.25">
      <c r="C56" s="42"/>
      <c r="D56" s="22"/>
      <c r="E56" s="22"/>
      <c r="F56" s="47">
        <f>SUM(F50:F55)</f>
        <v>263694686.64000002</v>
      </c>
      <c r="G56" s="47"/>
      <c r="H56" s="67"/>
    </row>
    <row r="57" spans="1:10" ht="21" thickBot="1" x14ac:dyDescent="0.3">
      <c r="C57" s="42" t="s">
        <v>58</v>
      </c>
      <c r="D57" s="22"/>
      <c r="E57" s="22"/>
      <c r="F57" s="60">
        <f>F38+F56</f>
        <v>339534246.39999998</v>
      </c>
      <c r="G57" s="47"/>
      <c r="H57" s="68"/>
    </row>
    <row r="58" spans="1:10" ht="21" thickTop="1" x14ac:dyDescent="0.25">
      <c r="C58" s="42"/>
      <c r="D58" s="22"/>
      <c r="E58" s="22"/>
      <c r="F58" s="67" t="s">
        <v>15</v>
      </c>
      <c r="G58" s="69"/>
      <c r="H58" s="70"/>
    </row>
    <row r="59" spans="1:10" ht="20.25" x14ac:dyDescent="0.25">
      <c r="C59" s="70"/>
      <c r="D59" s="70"/>
      <c r="E59" s="70"/>
      <c r="F59" s="70"/>
      <c r="G59" s="70"/>
      <c r="H59" s="71"/>
    </row>
    <row r="60" spans="1:10" ht="20.25" x14ac:dyDescent="0.25">
      <c r="C60" s="70"/>
      <c r="D60" s="70"/>
      <c r="E60" s="70"/>
      <c r="F60" s="70"/>
      <c r="G60" s="70"/>
      <c r="H60" s="71"/>
    </row>
    <row r="61" spans="1:10" ht="20.25" x14ac:dyDescent="0.25">
      <c r="C61" s="70"/>
      <c r="D61" s="70"/>
      <c r="E61" s="70"/>
      <c r="F61" s="70"/>
      <c r="G61" s="70"/>
      <c r="H61" s="71"/>
    </row>
    <row r="62" spans="1:10" ht="20.25" x14ac:dyDescent="0.25">
      <c r="C62" s="22"/>
      <c r="D62" s="42"/>
      <c r="E62" s="42"/>
      <c r="F62" s="22"/>
      <c r="G62" s="22"/>
      <c r="H62" s="41"/>
    </row>
    <row r="63" spans="1:10" ht="20.25" x14ac:dyDescent="0.25">
      <c r="C63" s="22"/>
      <c r="D63" s="22"/>
      <c r="E63" s="22"/>
      <c r="F63" s="71"/>
      <c r="G63" s="71"/>
      <c r="H63" s="72"/>
    </row>
    <row r="64" spans="1:10" ht="20.25" x14ac:dyDescent="0.25">
      <c r="C64" s="41"/>
      <c r="D64" s="41"/>
      <c r="E64" s="41"/>
      <c r="F64" s="41"/>
      <c r="G64" s="41"/>
      <c r="H64" s="41"/>
    </row>
    <row r="65" spans="3:8" ht="21" x14ac:dyDescent="0.35">
      <c r="C65" s="41"/>
      <c r="D65" s="73"/>
      <c r="E65" s="74"/>
      <c r="F65" s="75"/>
      <c r="G65" s="21"/>
      <c r="H65" s="76"/>
    </row>
    <row r="66" spans="3:8" ht="20.25" x14ac:dyDescent="0.3">
      <c r="C66" s="41"/>
      <c r="D66" s="41" t="s">
        <v>214</v>
      </c>
      <c r="E66" s="41"/>
      <c r="F66" s="20" t="s">
        <v>207</v>
      </c>
      <c r="G66" s="20" t="s">
        <v>209</v>
      </c>
      <c r="H66" s="20"/>
    </row>
    <row r="67" spans="3:8" ht="21" customHeight="1" x14ac:dyDescent="0.35">
      <c r="C67" s="41"/>
      <c r="D67" s="74" t="s">
        <v>210</v>
      </c>
      <c r="E67" s="74" t="s">
        <v>211</v>
      </c>
      <c r="F67" s="126"/>
      <c r="G67" s="126" t="s">
        <v>213</v>
      </c>
      <c r="H67" s="126"/>
    </row>
    <row r="68" spans="3:8" ht="21" x14ac:dyDescent="0.35">
      <c r="C68" s="41"/>
      <c r="D68" s="73" t="s">
        <v>184</v>
      </c>
      <c r="E68" s="74"/>
      <c r="F68" s="127" t="s">
        <v>212</v>
      </c>
      <c r="G68" s="127"/>
      <c r="H68" s="127"/>
    </row>
    <row r="69" spans="3:8" ht="21" customHeight="1" x14ac:dyDescent="0.35">
      <c r="C69" s="41"/>
      <c r="D69" s="74" t="s">
        <v>174</v>
      </c>
      <c r="E69" s="74"/>
      <c r="F69" s="170" t="s">
        <v>208</v>
      </c>
      <c r="G69" s="170"/>
      <c r="H69" s="170"/>
    </row>
    <row r="70" spans="3:8" ht="21" x14ac:dyDescent="0.35">
      <c r="C70" s="41"/>
      <c r="D70" s="74"/>
      <c r="E70" s="74"/>
      <c r="F70" s="125"/>
      <c r="G70" s="125"/>
      <c r="H70" s="125"/>
    </row>
    <row r="71" spans="3:8" ht="21" x14ac:dyDescent="0.35">
      <c r="C71" s="41"/>
      <c r="D71" s="73"/>
      <c r="E71" s="74"/>
      <c r="F71" s="170"/>
      <c r="G71" s="170"/>
      <c r="H71" s="170"/>
    </row>
    <row r="72" spans="3:8" ht="21" x14ac:dyDescent="0.35">
      <c r="C72" s="41"/>
      <c r="D72" s="74"/>
      <c r="E72" s="74"/>
      <c r="F72" s="125"/>
      <c r="G72" s="125"/>
      <c r="H72" s="125"/>
    </row>
    <row r="73" spans="3:8" ht="21" x14ac:dyDescent="0.35">
      <c r="C73" s="41"/>
      <c r="D73" s="169" t="s">
        <v>215</v>
      </c>
      <c r="E73" s="169"/>
      <c r="F73" s="169"/>
      <c r="G73" s="41"/>
      <c r="H73" s="41"/>
    </row>
    <row r="74" spans="3:8" ht="21" x14ac:dyDescent="0.35">
      <c r="C74" s="41"/>
      <c r="D74" s="166" t="s">
        <v>173</v>
      </c>
      <c r="E74" s="166"/>
      <c r="F74" s="166"/>
      <c r="G74" s="41"/>
      <c r="H74" s="41"/>
    </row>
    <row r="75" spans="3:8" ht="20.25" x14ac:dyDescent="0.25">
      <c r="C75" s="41"/>
      <c r="D75" s="77"/>
      <c r="E75" s="41"/>
      <c r="F75" s="41"/>
      <c r="G75" s="41"/>
      <c r="H75" s="41"/>
    </row>
    <row r="76" spans="3:8" ht="20.25" x14ac:dyDescent="0.25">
      <c r="C76" s="41"/>
      <c r="D76" s="41"/>
      <c r="E76" s="41"/>
      <c r="F76" s="41"/>
      <c r="G76" s="41"/>
      <c r="H76" s="41"/>
    </row>
    <row r="77" spans="3:8" ht="20.25" x14ac:dyDescent="0.25">
      <c r="C77" s="41"/>
      <c r="D77" s="41"/>
      <c r="E77" s="41"/>
      <c r="F77" s="41"/>
      <c r="G77" s="41"/>
      <c r="H77" s="41"/>
    </row>
    <row r="78" spans="3:8" ht="20.25" x14ac:dyDescent="0.25">
      <c r="C78" s="41"/>
      <c r="D78" s="41"/>
      <c r="E78" s="41"/>
      <c r="F78" s="41"/>
      <c r="G78" s="41"/>
      <c r="H78" s="41"/>
    </row>
    <row r="79" spans="3:8" ht="20.25" x14ac:dyDescent="0.25">
      <c r="C79" s="41"/>
      <c r="D79" s="41"/>
      <c r="E79" s="41"/>
      <c r="F79" s="41"/>
      <c r="G79" s="41"/>
      <c r="H79" s="41"/>
    </row>
    <row r="80" spans="3:8" ht="20.25" x14ac:dyDescent="0.25">
      <c r="C80" s="41"/>
      <c r="D80" s="41"/>
      <c r="E80" s="41"/>
      <c r="F80" s="41"/>
      <c r="G80" s="41"/>
      <c r="H80" s="41"/>
    </row>
    <row r="81" spans="3:8" ht="20.25" x14ac:dyDescent="0.25">
      <c r="C81" s="41"/>
      <c r="D81" s="41"/>
      <c r="E81" s="41"/>
      <c r="F81" s="41"/>
      <c r="G81" s="41"/>
      <c r="H81" s="41"/>
    </row>
    <row r="82" spans="3:8" ht="20.25" x14ac:dyDescent="0.25">
      <c r="C82" s="41"/>
      <c r="D82" s="41"/>
      <c r="E82" s="41"/>
      <c r="F82" s="41"/>
      <c r="G82" s="41"/>
      <c r="H82" s="41"/>
    </row>
    <row r="83" spans="3:8" ht="20.25" x14ac:dyDescent="0.25">
      <c r="C83" s="41"/>
      <c r="D83" s="41"/>
      <c r="E83" s="41"/>
      <c r="F83" s="41"/>
      <c r="G83" s="41"/>
      <c r="H83" s="41"/>
    </row>
    <row r="84" spans="3:8" ht="20.25" x14ac:dyDescent="0.25">
      <c r="C84" s="41"/>
      <c r="D84" s="41"/>
      <c r="E84" s="41"/>
      <c r="F84" s="41"/>
      <c r="G84" s="41"/>
      <c r="H84" s="41"/>
    </row>
  </sheetData>
  <mergeCells count="8">
    <mergeCell ref="D74:F74"/>
    <mergeCell ref="C3:H3"/>
    <mergeCell ref="C4:H4"/>
    <mergeCell ref="C5:H5"/>
    <mergeCell ref="D2:F2"/>
    <mergeCell ref="D73:F73"/>
    <mergeCell ref="F69:H69"/>
    <mergeCell ref="F71:H71"/>
  </mergeCells>
  <pageMargins left="0.70866141732283472" right="0.70866141732283472" top="0.74803149606299213" bottom="0.74803149606299213" header="0.31496062992125984" footer="0.31496062992125984"/>
  <pageSetup scale="72" orientation="portrait" r:id="rId1"/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DE COMPROBACION</vt:lpstr>
      <vt:lpstr>ERF SRS</vt:lpstr>
      <vt:lpstr>ESF HDPB</vt:lpstr>
      <vt:lpstr>'BALANCE DE COMPROBACION'!Área_de_impresión</vt:lpstr>
      <vt:lpstr>'ERF SRS'!Área_de_impresión</vt:lpstr>
      <vt:lpstr>'ESF HDPB'!Área_de_impresión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Randy M. Veras</cp:lastModifiedBy>
  <cp:lastPrinted>2024-02-06T13:25:16Z</cp:lastPrinted>
  <dcterms:created xsi:type="dcterms:W3CDTF">2018-05-02T13:48:18Z</dcterms:created>
  <dcterms:modified xsi:type="dcterms:W3CDTF">2024-02-22T16:35:52Z</dcterms:modified>
</cp:coreProperties>
</file>