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veras\Desktop\"/>
    </mc:Choice>
  </mc:AlternateContent>
  <bookViews>
    <workbookView xWindow="0" yWindow="0" windowWidth="21600" windowHeight="9630" tabRatio="923" firstSheet="3" activeTab="3"/>
  </bookViews>
  <sheets>
    <sheet name="BALANCE DE COMPROBACION" sheetId="25" r:id="rId1"/>
    <sheet name="Total Gasto" sheetId="22" r:id="rId2"/>
    <sheet name="ERF SRS" sheetId="23" state="hidden" r:id="rId3"/>
    <sheet name="ESF HDPB" sheetId="18" r:id="rId4"/>
    <sheet name="Efectivo Nota 7" sheetId="8" state="hidden" r:id="rId5"/>
    <sheet name="Cuenta por Cobrar" sheetId="9" state="hidden" r:id="rId6"/>
    <sheet name="Inventario" sheetId="10" state="hidden" r:id="rId7"/>
    <sheet name="CXP Corto plazo" sheetId="12" state="hidden" r:id="rId8"/>
    <sheet name="Mobiliario Eq. Ofc." sheetId="11" state="hidden" r:id="rId9"/>
    <sheet name="Retenciones y Acu." sheetId="20" state="hidden" r:id="rId10"/>
    <sheet name="Patrimonio" sheetId="15" state="hidden" r:id="rId11"/>
    <sheet name="Ingresos" sheetId="21" state="hidden" r:id="rId12"/>
  </sheets>
  <externalReferences>
    <externalReference r:id="rId13"/>
    <externalReference r:id="rId14"/>
  </externalReferences>
  <definedNames>
    <definedName name="_xlnm._FilterDatabase" localSheetId="0" hidden="1">'BALANCE DE COMPROBACION'!$A$7:$C$110</definedName>
    <definedName name="_xlnm._FilterDatabase" localSheetId="1" hidden="1">'Total Gasto'!$A$6:$C$122</definedName>
    <definedName name="_xlnm.Print_Area" localSheetId="0">'BALANCE DE COMPROBACION'!$A$1:$C$110</definedName>
    <definedName name="_xlnm.Print_Area" localSheetId="2">'ERF SRS'!$A$1:$I$43</definedName>
    <definedName name="_xlnm.Print_Area" localSheetId="3">'ESF HDPB'!$A$1:$G$78</definedName>
    <definedName name="_xlnm.Print_Area" localSheetId="8">'Mobiliario Eq. Ofc.'!$A$1:$B$16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64" i="22" l="1"/>
  <c r="C110" i="25" l="1"/>
  <c r="B110" i="22" l="1"/>
  <c r="B27" i="22"/>
  <c r="B8" i="22"/>
  <c r="F56" i="18" l="1"/>
  <c r="F38" i="18"/>
  <c r="F57" i="18" l="1"/>
  <c r="B14" i="21"/>
  <c r="B122" i="22" l="1"/>
  <c r="B23" i="20" l="1"/>
  <c r="F16" i="18"/>
  <c r="F27" i="18" s="1"/>
  <c r="B13" i="10" l="1"/>
  <c r="C17" i="8" l="1"/>
  <c r="D13" i="23" l="1"/>
  <c r="D12" i="23"/>
  <c r="B11" i="12" l="1"/>
  <c r="F15" i="23" l="1"/>
  <c r="A11" i="25" l="1"/>
  <c r="B13" i="9" l="1"/>
  <c r="F26" i="23" l="1"/>
  <c r="H37" i="23" l="1"/>
  <c r="F37" i="23"/>
  <c r="H25" i="23"/>
  <c r="H26" i="23" s="1"/>
  <c r="H15" i="23"/>
  <c r="H7" i="23"/>
  <c r="H32" i="23" l="1"/>
  <c r="F32" i="23"/>
  <c r="B14" i="15" l="1"/>
  <c r="H45" i="18" l="1"/>
  <c r="H55" i="18" s="1"/>
  <c r="H24" i="18"/>
  <c r="H15" i="18"/>
  <c r="H7" i="18"/>
  <c r="H26" i="18" l="1"/>
</calcChain>
</file>

<file path=xl/sharedStrings.xml><?xml version="1.0" encoding="utf-8"?>
<sst xmlns="http://schemas.openxmlformats.org/spreadsheetml/2006/main" count="469" uniqueCount="390">
  <si>
    <t>(Valores en RD$)</t>
  </si>
  <si>
    <t>Activos</t>
  </si>
  <si>
    <t>Activos corrientes</t>
  </si>
  <si>
    <t>Inversiones a corto plazo (Nota 8)</t>
  </si>
  <si>
    <t>Porción corriente de documentos por cobrar (Nota 9)</t>
  </si>
  <si>
    <t>Otros activos corrientes (Nota 13)</t>
  </si>
  <si>
    <t>Total activos corrientes</t>
  </si>
  <si>
    <t>Activos no corrientes</t>
  </si>
  <si>
    <t>Cuentas por cobrar a largo plazo (Notas 14)</t>
  </si>
  <si>
    <t>Documentos por cobrar (Nota 15)</t>
  </si>
  <si>
    <t>Inversiones a largo plazo (Nota 16)</t>
  </si>
  <si>
    <t>Otros activos financieros (Notas 17)</t>
  </si>
  <si>
    <t xml:space="preserve">Otros activos no financieros (Nota 20) </t>
  </si>
  <si>
    <t>Total activos no corrientes</t>
  </si>
  <si>
    <t>Total activos</t>
  </si>
  <si>
    <t xml:space="preserve"> </t>
  </si>
  <si>
    <t>Pasivos</t>
  </si>
  <si>
    <t>Pasivos corrientes</t>
  </si>
  <si>
    <t>Sobregiro bancario (Nota 21)</t>
  </si>
  <si>
    <t>Préstamos a corto plazo (Nota 23)</t>
  </si>
  <si>
    <t>Parte corriente de préstamos a largo plazo (Nota 24)</t>
  </si>
  <si>
    <t>Total pasivos corrientes</t>
  </si>
  <si>
    <t>Pasivos no corrientes</t>
  </si>
  <si>
    <t>Préstamos a largo plazo (Nota 31)</t>
  </si>
  <si>
    <t>Instrumentos de deuda (Nota 32)</t>
  </si>
  <si>
    <t>Provisiones a largo plazo (Nota 33)</t>
  </si>
  <si>
    <t>Otros pasivos no corrientes (Nota 35)</t>
  </si>
  <si>
    <t>Total pasivos no corrientes</t>
  </si>
  <si>
    <t xml:space="preserve">Total pasivos </t>
  </si>
  <si>
    <t>Reservas</t>
  </si>
  <si>
    <t>Intereses minoritarios</t>
  </si>
  <si>
    <t>Total activos netos/patrimonio</t>
  </si>
  <si>
    <t>0001</t>
  </si>
  <si>
    <t>0002</t>
  </si>
  <si>
    <t>0003</t>
  </si>
  <si>
    <t>0004</t>
  </si>
  <si>
    <t>0005</t>
  </si>
  <si>
    <t>0008</t>
  </si>
  <si>
    <t>0009</t>
  </si>
  <si>
    <t>0010</t>
  </si>
  <si>
    <t>0011</t>
  </si>
  <si>
    <t>0012</t>
  </si>
  <si>
    <t>0013</t>
  </si>
  <si>
    <t>0015</t>
  </si>
  <si>
    <t>0016</t>
  </si>
  <si>
    <t>0017</t>
  </si>
  <si>
    <t>0018</t>
  </si>
  <si>
    <t>0019</t>
  </si>
  <si>
    <t>0020</t>
  </si>
  <si>
    <t>0026</t>
  </si>
  <si>
    <t>0023</t>
  </si>
  <si>
    <t>0024</t>
  </si>
  <si>
    <t>0025</t>
  </si>
  <si>
    <t>0027</t>
  </si>
  <si>
    <t>0028</t>
  </si>
  <si>
    <t>0029</t>
  </si>
  <si>
    <t>0030</t>
  </si>
  <si>
    <t>0031</t>
  </si>
  <si>
    <t>0032</t>
  </si>
  <si>
    <t>0033</t>
  </si>
  <si>
    <t>0034</t>
  </si>
  <si>
    <t>Total pasivos y activos netos/patrimonio</t>
  </si>
  <si>
    <t>Efectivo y equivalentes de efectivo (Nota 7)</t>
  </si>
  <si>
    <t>Resultados positivos (ahorro) / negativo (desahorro)</t>
  </si>
  <si>
    <t xml:space="preserve">Resultados acumulados </t>
  </si>
  <si>
    <t>Mapeo</t>
  </si>
  <si>
    <t>Nombre de cuenta</t>
  </si>
  <si>
    <t>Caja Chica</t>
  </si>
  <si>
    <t>Detalle</t>
  </si>
  <si>
    <t>Total Cuentas Por Cobrar</t>
  </si>
  <si>
    <t>Descripción</t>
  </si>
  <si>
    <t>Total Inventario</t>
  </si>
  <si>
    <t>Mobiliarios y Equipos de Oficinas</t>
  </si>
  <si>
    <t>Costos:</t>
  </si>
  <si>
    <t>Saldos al inicio</t>
  </si>
  <si>
    <t>Adiciones</t>
  </si>
  <si>
    <t>Retiros</t>
  </si>
  <si>
    <t>Saldo al final</t>
  </si>
  <si>
    <t>Resultados positivos (ahorro)/negativo (desahorro)</t>
  </si>
  <si>
    <t xml:space="preserve">Capital                                                                      </t>
  </si>
  <si>
    <t>Anticipo Financieros</t>
  </si>
  <si>
    <t>Estado de Situación Financiera</t>
  </si>
  <si>
    <t>Capital</t>
  </si>
  <si>
    <t>Monto</t>
  </si>
  <si>
    <t># Cta.</t>
  </si>
  <si>
    <t>Total balance cuentas de bancarias del Reservas</t>
  </si>
  <si>
    <t>Cuenta por cobrar a corto plazo (Notas 8)</t>
  </si>
  <si>
    <t>Inventarios (Nota 9)</t>
  </si>
  <si>
    <t>Notas # 8: Cuenta Por Cobrar</t>
  </si>
  <si>
    <t>Mobiliarios y equipos neto (Nota 10)</t>
  </si>
  <si>
    <t>Cuentas por pagar a corto plazo (Nota 11)</t>
  </si>
  <si>
    <t>Retenciones y acumulaciones por pagar (Nota 12)</t>
  </si>
  <si>
    <t>Beneficios a empleados a corto plazo (Nota 13)</t>
  </si>
  <si>
    <t>Cuentas por Pagar Suplidores</t>
  </si>
  <si>
    <t>Cuentas por pagar a largo plazo (Nota 14)</t>
  </si>
  <si>
    <t>Beneficios a empleados a largo plazo (Nota 15)</t>
  </si>
  <si>
    <t>Nota # 9: Inventario</t>
  </si>
  <si>
    <t>Activos Netos/Patrimonio (Nota 16)</t>
  </si>
  <si>
    <t xml:space="preserve">Nota #16: Patrimonio </t>
  </si>
  <si>
    <t xml:space="preserve">Nota # 7: Efectivo Caja y Bancos </t>
  </si>
  <si>
    <t>Total Cuentas Por Pagar a Corto Plazo</t>
  </si>
  <si>
    <t>Nota # 11: Cuentas por Pagar a Corto Plazo</t>
  </si>
  <si>
    <t>Total Patrimonio Neto</t>
  </si>
  <si>
    <t>INVENTARIO MEDICAMENTOS</t>
  </si>
  <si>
    <t>Hospital Dr. Salvador B- Gautier</t>
  </si>
  <si>
    <t>Venta de Servicios</t>
  </si>
  <si>
    <t>INVENTARIO  DE MATERIAL DE LIMPIEZA of. Y Mantenimiento</t>
  </si>
  <si>
    <t>Hospital Dr. Salvador B. Gautier</t>
  </si>
  <si>
    <t>Nota # 12: Retenciones y Acumulaciones</t>
  </si>
  <si>
    <t>Retenciones ISR Empleados</t>
  </si>
  <si>
    <t>Retencion ISR 5%</t>
  </si>
  <si>
    <t>Retencion ISR 10%</t>
  </si>
  <si>
    <t>Retencion ITBIS</t>
  </si>
  <si>
    <t>Infotep</t>
  </si>
  <si>
    <t>Retención Seguridad Social</t>
  </si>
  <si>
    <t>Retención de supervisión de obras</t>
  </si>
  <si>
    <t>Retención ley 6-86 pensiones</t>
  </si>
  <si>
    <t>Incentivos</t>
  </si>
  <si>
    <t xml:space="preserve">                Hospital Dr. Salvador B. Gautier</t>
  </si>
  <si>
    <t>Servicio  Regional de Salud</t>
  </si>
  <si>
    <t>Nota 17: Ingresos</t>
  </si>
  <si>
    <t>Ingresos con Contraprestacion de Servicios</t>
  </si>
  <si>
    <t>Total</t>
  </si>
  <si>
    <t>Servicio Nacional de Salud</t>
  </si>
  <si>
    <t>Nota #18,19,20,21 y 22 Gastos Generales</t>
  </si>
  <si>
    <t>Detalles</t>
  </si>
  <si>
    <t>Gastos de Consumo</t>
  </si>
  <si>
    <t>Remuneraciones</t>
  </si>
  <si>
    <t>Sueldos para Cargos Fijos</t>
  </si>
  <si>
    <t>Honorarios</t>
  </si>
  <si>
    <t>Prestaciones y Bonificaciones</t>
  </si>
  <si>
    <t>Bienes y Servicios</t>
  </si>
  <si>
    <t>Servicios no Personales</t>
  </si>
  <si>
    <t>Servicios de Comunicaciones</t>
  </si>
  <si>
    <t>Servicios Basicos</t>
  </si>
  <si>
    <t>Materiales y Suministros</t>
  </si>
  <si>
    <t>Direccion general de Contabilidad Gubernamental</t>
  </si>
  <si>
    <t>Plan de Cuentas General Para el Sector Publico</t>
  </si>
  <si>
    <t>Gastos por Cuentas Incobrables</t>
  </si>
  <si>
    <t>Perdidas en Cuentas Por Cobrar</t>
  </si>
  <si>
    <t>Gastos Financieros</t>
  </si>
  <si>
    <t>Intereses de la Deuda Interna</t>
  </si>
  <si>
    <t>Intereses de la Deuda Externa</t>
  </si>
  <si>
    <t>Comisiones de la Deuda Interna</t>
  </si>
  <si>
    <t>Comisiones de la Deuda Externa</t>
  </si>
  <si>
    <t>Perdida en Operaciones Financieras</t>
  </si>
  <si>
    <t>Transferencias y Donaciones Corrientes</t>
  </si>
  <si>
    <t>Transferencias Corrientes</t>
  </si>
  <si>
    <t>Prestaciones de la Seguridad Social</t>
  </si>
  <si>
    <t>Transferencias al Sector Privado</t>
  </si>
  <si>
    <t>Transferencias al Sector Publico</t>
  </si>
  <si>
    <t>Total Gastos Generales</t>
  </si>
  <si>
    <t>Combustibles, Lubricantes, Productos Quimicos y Conexos</t>
  </si>
  <si>
    <t>HOSPITAL</t>
  </si>
  <si>
    <t>Ingresos (Nota 17)</t>
  </si>
  <si>
    <t>0035</t>
  </si>
  <si>
    <t xml:space="preserve">Impuestos </t>
  </si>
  <si>
    <t>0036</t>
  </si>
  <si>
    <t>Ingresos por transacciones con contraprestación</t>
  </si>
  <si>
    <t>0037</t>
  </si>
  <si>
    <t>0038</t>
  </si>
  <si>
    <t>Total ingresos</t>
  </si>
  <si>
    <t>Gastos (Notas 18, 19, 20, 21 y 22)</t>
  </si>
  <si>
    <t>0039</t>
  </si>
  <si>
    <t>Sueldos, salarios y beneficios a empleados</t>
  </si>
  <si>
    <t>0040</t>
  </si>
  <si>
    <t>Subvenciones y otros pagos por transferencias</t>
  </si>
  <si>
    <t>0041</t>
  </si>
  <si>
    <t>Suministros y materiales para consumo</t>
  </si>
  <si>
    <t>0042</t>
  </si>
  <si>
    <t>Gasto de depreciación y amortización</t>
  </si>
  <si>
    <t>0043</t>
  </si>
  <si>
    <t>Deterioro del valor de propiedad, planta y equipo</t>
  </si>
  <si>
    <t>0044</t>
  </si>
  <si>
    <t>Otros gastos(Servicios no Personales)</t>
  </si>
  <si>
    <t>0045</t>
  </si>
  <si>
    <t>Gastos financieros</t>
  </si>
  <si>
    <t>Total gastos</t>
  </si>
  <si>
    <t>0046</t>
  </si>
  <si>
    <t>Ganancia (pérdida) por diferencia cambiaria</t>
  </si>
  <si>
    <t>0047</t>
  </si>
  <si>
    <t xml:space="preserve">Participación en resultado de asociadas </t>
  </si>
  <si>
    <t>Atribuible a:</t>
  </si>
  <si>
    <t>0048</t>
  </si>
  <si>
    <t>Propietarios de la entidad controladora</t>
  </si>
  <si>
    <t>0049</t>
  </si>
  <si>
    <t xml:space="preserve">Intereses minoritarios </t>
  </si>
  <si>
    <t>Cuentas</t>
  </si>
  <si>
    <t>Moviliario y Equipos de Oficina</t>
  </si>
  <si>
    <t>Cuentas por Pagar a corto Plazo</t>
  </si>
  <si>
    <t>Retenciones y Acumulaciones por Pagar</t>
  </si>
  <si>
    <t>Resultado acumulado</t>
  </si>
  <si>
    <t>Compensacion por servicios de seguridad</t>
  </si>
  <si>
    <t>Contribuciones al seguro de salud</t>
  </si>
  <si>
    <t>Contribuciones al seguro de pensiones</t>
  </si>
  <si>
    <t>telefono local</t>
  </si>
  <si>
    <t>Agua</t>
  </si>
  <si>
    <t>Publicidad y propaganda</t>
  </si>
  <si>
    <t>Impresión y Encuadernación</t>
  </si>
  <si>
    <t>Viaticos dentro del pais</t>
  </si>
  <si>
    <t>Peajes</t>
  </si>
  <si>
    <t>Fletes</t>
  </si>
  <si>
    <t>Festividades</t>
  </si>
  <si>
    <t>Servicios juridicos</t>
  </si>
  <si>
    <t>Impuestos</t>
  </si>
  <si>
    <t>Alimentos y Bebidas para personas</t>
  </si>
  <si>
    <t>Acabado textiles</t>
  </si>
  <si>
    <t>Papel de escritorio</t>
  </si>
  <si>
    <t>Productos de papel y cartón</t>
  </si>
  <si>
    <t>Productos medicinales para uso humano</t>
  </si>
  <si>
    <t>Gasolina</t>
  </si>
  <si>
    <t>Productos quimicos de laboratorio y de uso personal</t>
  </si>
  <si>
    <t>Utiles de escritorio, oficina e informatica</t>
  </si>
  <si>
    <t>Comisiones y gastos bancarios</t>
  </si>
  <si>
    <t>Servicio de Alimentacion para personas</t>
  </si>
  <si>
    <t>Articulos  de Plasticos</t>
  </si>
  <si>
    <t>Equipos  Médicos y de laboratorio</t>
  </si>
  <si>
    <t>PROMESECAL</t>
  </si>
  <si>
    <t xml:space="preserve">  </t>
  </si>
  <si>
    <t>Sueldo al Personal en Periodo probatorio</t>
  </si>
  <si>
    <t>Transferencias anticipos financieros</t>
  </si>
  <si>
    <t>Ingresos por Anticipos financieros</t>
  </si>
  <si>
    <t>Ingresos por Servicios ARS</t>
  </si>
  <si>
    <t>030-300335-9</t>
  </si>
  <si>
    <t>Fondo General</t>
  </si>
  <si>
    <t>030-500098-5</t>
  </si>
  <si>
    <t>960-125950-4</t>
  </si>
  <si>
    <t>030-500099-3</t>
  </si>
  <si>
    <t>Fondo y Suspenso (Enseñanza)</t>
  </si>
  <si>
    <t>Instrumental médico y de laboratorio</t>
  </si>
  <si>
    <t xml:space="preserve">Equipo e instrumentos de medición cientifica </t>
  </si>
  <si>
    <t>Recolección de residuos solidos</t>
  </si>
  <si>
    <t>Cuentas por Cobrar ARS</t>
  </si>
  <si>
    <t xml:space="preserve">Cuentas por Cobrar a Pacientes </t>
  </si>
  <si>
    <t xml:space="preserve">Inventario de Material de Limpieza of. Y Mantenimientos </t>
  </si>
  <si>
    <t xml:space="preserve">Inventario Medico- Quirurgico </t>
  </si>
  <si>
    <t xml:space="preserve">Inventario Medicamentos </t>
  </si>
  <si>
    <t>Efectivo en Cuentas Venta de Servicios</t>
  </si>
  <si>
    <t xml:space="preserve">Regalía pascual por pagar </t>
  </si>
  <si>
    <t xml:space="preserve">Regalia Pascual </t>
  </si>
  <si>
    <t xml:space="preserve">Flete </t>
  </si>
  <si>
    <r>
      <t xml:space="preserve">Resultado acumulado                                               </t>
    </r>
    <r>
      <rPr>
        <u/>
        <sz val="14"/>
        <color theme="1"/>
        <rFont val="Times New Roman"/>
        <family val="1"/>
      </rPr>
      <t xml:space="preserve">        </t>
    </r>
  </si>
  <si>
    <t>Contribuciones al seguro de riego laboral</t>
  </si>
  <si>
    <t>Herramientas menores</t>
  </si>
  <si>
    <t>Otros productos quimicos y conexos</t>
  </si>
  <si>
    <t>Proporción de vacaciones no difrutadas</t>
  </si>
  <si>
    <t>Equipo de comunicación y telecomunicaciones</t>
  </si>
  <si>
    <t>Llantas y Neumáticos</t>
  </si>
  <si>
    <t xml:space="preserve">Productos electricos y afines </t>
  </si>
  <si>
    <t xml:space="preserve">otros ingresos </t>
  </si>
  <si>
    <t xml:space="preserve">Anticipos Financieros </t>
  </si>
  <si>
    <t xml:space="preserve">Fondo General </t>
  </si>
  <si>
    <t xml:space="preserve">Fondo Enseñanza </t>
  </si>
  <si>
    <t>Productos y utiles varios n.i.p.</t>
  </si>
  <si>
    <t>Ingresos fondo general</t>
  </si>
  <si>
    <t>Equipo de generación electrica y afines</t>
  </si>
  <si>
    <t>Sueldos a personal de carácter eventual</t>
  </si>
  <si>
    <t>Compensacion  servicios de seguridad</t>
  </si>
  <si>
    <t xml:space="preserve">Mant. Reparacion ,Desmonte e Instalacion </t>
  </si>
  <si>
    <t xml:space="preserve">Otros servicios tecnicos profesionales </t>
  </si>
  <si>
    <t xml:space="preserve">Impresión y encuadernacion </t>
  </si>
  <si>
    <t xml:space="preserve">Equipos medico y de laboratorio </t>
  </si>
  <si>
    <t>Equipo de tecnologia de la informacion y comunicación</t>
  </si>
  <si>
    <t>Pinturas, Lacas,Barnices,Diluyentes y Absorb. para pintura</t>
  </si>
  <si>
    <t>Telefono Local</t>
  </si>
  <si>
    <t xml:space="preserve">            Hospital Dr. Salvador B. Gautier</t>
  </si>
  <si>
    <t xml:space="preserve">          Nota #10: Mobiliarios y Equipos </t>
  </si>
  <si>
    <t xml:space="preserve">                                        Balance de Comprobación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</si>
  <si>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</si>
  <si>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Sueldo a empleados Fijos</t>
  </si>
  <si>
    <t>Sueldos a personal nominal en periodo probatorio</t>
  </si>
  <si>
    <t>Prestaciones laboral por desvinculación</t>
  </si>
  <si>
    <t>Material para limpieza e higiene</t>
  </si>
  <si>
    <t xml:space="preserve">Utiles menores medico quirúrgicos </t>
  </si>
  <si>
    <t>Repuestos</t>
  </si>
  <si>
    <t xml:space="preserve">Sistemas y equipos de climatización </t>
  </si>
  <si>
    <t xml:space="preserve">Utiles de cocina y comedor </t>
  </si>
  <si>
    <t xml:space="preserve">Ingresos por pacientes no asegurados </t>
  </si>
  <si>
    <t>Ingresos enseñanza</t>
  </si>
  <si>
    <t>Ingresos arquiler de espacio cafetería</t>
  </si>
  <si>
    <t>Otros Ingresos</t>
  </si>
  <si>
    <t>sueldo a personal de carácter eventual</t>
  </si>
  <si>
    <t>sueldo anual  no. 13</t>
  </si>
  <si>
    <t>prestaciones laboral por Desvinculación</t>
  </si>
  <si>
    <t xml:space="preserve">Acabado Textiles </t>
  </si>
  <si>
    <t>Sistemas y equipos de climatización</t>
  </si>
  <si>
    <t>Productos y Utiles Varios n.i.p.</t>
  </si>
  <si>
    <t>Comisiones y Gastos Bancarias</t>
  </si>
  <si>
    <t>Prestaciones Laborales por desvinculación</t>
  </si>
  <si>
    <t>Venta de Servicios ARS</t>
  </si>
  <si>
    <t xml:space="preserve">                Director General, HSBG</t>
  </si>
  <si>
    <t>Analísta Financiero,HSBG</t>
  </si>
  <si>
    <t xml:space="preserve">Servicios funerarios y gastos conexos </t>
  </si>
  <si>
    <t>Sueldos a Personal en periodo probatorio</t>
  </si>
  <si>
    <t>Pinturas, Lacas, Barnices, Dluyentes yAdsorb. Para Pintura</t>
  </si>
  <si>
    <t xml:space="preserve">Incentivos y Escalafón </t>
  </si>
  <si>
    <t>Servicios funerarios y gastos conexos</t>
  </si>
  <si>
    <t>Servicios de Alimentos y Bebidas para uso personas</t>
  </si>
  <si>
    <t>Obligaciones pendientes DGII</t>
  </si>
  <si>
    <t>kerosén</t>
  </si>
  <si>
    <t xml:space="preserve">Arboles cultivos y plantas que generan productos recurrentes </t>
  </si>
  <si>
    <t>Cuentas por Cobrar ARL</t>
  </si>
  <si>
    <t xml:space="preserve">Servicios de mant. Reparacion desmonte e instalacion </t>
  </si>
  <si>
    <t>Mant. Y Rep. De Equipos de tecnologia e informatica</t>
  </si>
  <si>
    <t>mant. Rep.equipos sanitarios y de laboratorio</t>
  </si>
  <si>
    <t>Kerosén</t>
  </si>
  <si>
    <t>muebles equipos de oficina y estanteria</t>
  </si>
  <si>
    <t>Servicios de catering</t>
  </si>
  <si>
    <t>Productos de artes graficas</t>
  </si>
  <si>
    <t>Eventos generales</t>
  </si>
  <si>
    <t>Accesorios  de metal</t>
  </si>
  <si>
    <t>Icentivo por rendimiento individual</t>
  </si>
  <si>
    <t xml:space="preserve">Alimentos y bebidas para personas </t>
  </si>
  <si>
    <t>otros gastos(Servicios no Personales)</t>
  </si>
  <si>
    <t>INVENTARIO MEDICO QUIRURGICO</t>
  </si>
  <si>
    <t>Otros mob y equipos no identificados precedentemente</t>
  </si>
  <si>
    <t>Lic. Maria  M. Herasme  R.</t>
  </si>
  <si>
    <t>Incentivo por rendimiento individual</t>
  </si>
  <si>
    <t>Mant. Y Rep. De equipo de transporte, tracción y elevación</t>
  </si>
  <si>
    <t>Hilos y telas</t>
  </si>
  <si>
    <t>Aceites y grasas</t>
  </si>
  <si>
    <t>Lubricantes</t>
  </si>
  <si>
    <t xml:space="preserve">Accesorios  </t>
  </si>
  <si>
    <t>Muebles ,equipo de oficina y estanteria</t>
  </si>
  <si>
    <t>Insecticidas,fumigantes y otros</t>
  </si>
  <si>
    <t xml:space="preserve">Accesorios </t>
  </si>
  <si>
    <t xml:space="preserve">papel y carton </t>
  </si>
  <si>
    <t xml:space="preserve"> de cemento</t>
  </si>
  <si>
    <t>Otros mobiliarios y equipos no identificados precedentemente</t>
  </si>
  <si>
    <t>Maquinas y equipo agropecuario</t>
  </si>
  <si>
    <t xml:space="preserve">y equipo industrial </t>
  </si>
  <si>
    <t xml:space="preserve">Otros servicios tecnicos profecionales </t>
  </si>
  <si>
    <t xml:space="preserve">Utilesy materiales de Limpieza e higiene </t>
  </si>
  <si>
    <t>Estado de Resultado Financiero</t>
  </si>
  <si>
    <t>Sueldo anual no. 13</t>
  </si>
  <si>
    <t>Radiocomunicación</t>
  </si>
  <si>
    <t>Madera, corcho y sus manufacturas</t>
  </si>
  <si>
    <t>Equipo medico y de laboratorio</t>
  </si>
  <si>
    <t xml:space="preserve">herramientas </t>
  </si>
  <si>
    <t>Mant. Rep de equipo de transporte, tracción y elevación</t>
  </si>
  <si>
    <t>maderas,corcho y sus manufacturas</t>
  </si>
  <si>
    <t xml:space="preserve">Equipo de generacion electrica y afines </t>
  </si>
  <si>
    <t>Maquinas - herramientas</t>
  </si>
  <si>
    <t>Pasajes</t>
  </si>
  <si>
    <t>Alquileres de equipo de  tecnologia y amacenamientos de datos</t>
  </si>
  <si>
    <t>Piedra .arcilla y arena</t>
  </si>
  <si>
    <t xml:space="preserve">Productos abrasivos </t>
  </si>
  <si>
    <t xml:space="preserve">Abonos y fertilizantes </t>
  </si>
  <si>
    <t>Alquilres de equip de tecnologia y almacenamientos d datos</t>
  </si>
  <si>
    <t xml:space="preserve">Seguros de bienes muebles </t>
  </si>
  <si>
    <t>hilos y telas</t>
  </si>
  <si>
    <t>or cobrar ARL</t>
  </si>
  <si>
    <t xml:space="preserve">     </t>
  </si>
  <si>
    <t xml:space="preserve">                   Administradora Financiera HSBG</t>
  </si>
  <si>
    <t xml:space="preserve">  Revisado por :</t>
  </si>
  <si>
    <t>__________________________</t>
  </si>
  <si>
    <t xml:space="preserve">                                                                                 </t>
  </si>
  <si>
    <t xml:space="preserve">                                                                          Licda Mariel  E. Estepan D.</t>
  </si>
  <si>
    <t>____________________________</t>
  </si>
  <si>
    <t xml:space="preserve">           Preparado por:</t>
  </si>
  <si>
    <t xml:space="preserve">                            Dr. Armando Jose Holguin  Nuñez</t>
  </si>
  <si>
    <t>Al 31 De NOVIEMBRE 2023</t>
  </si>
  <si>
    <t>Prendas de vestir</t>
  </si>
  <si>
    <t>Gas/GLP</t>
  </si>
  <si>
    <t>Gasoil</t>
  </si>
  <si>
    <t xml:space="preserve">Productos quimicos de uso personal y  laboratorio </t>
  </si>
  <si>
    <t xml:space="preserve">Utiles destinadas a actividades deportivas y recreativas </t>
  </si>
  <si>
    <t>Productos electricos y  afines</t>
  </si>
  <si>
    <t>Electrodomesticos</t>
  </si>
  <si>
    <t xml:space="preserve">Prendras de vestir </t>
  </si>
  <si>
    <t>Productos de cemento</t>
  </si>
  <si>
    <t>Obras memores  en edificaciones</t>
  </si>
  <si>
    <t>Obras en bienes de dominio publico</t>
  </si>
  <si>
    <t xml:space="preserve"> Limpieza e higiene</t>
  </si>
  <si>
    <t>Estuduios, investigaciones y analisis de factibilidad</t>
  </si>
  <si>
    <t>Productos precuarios</t>
  </si>
  <si>
    <t>insecticidas,fumigantes y otros</t>
  </si>
  <si>
    <t xml:space="preserve">Utiles y materiales de limpieza e higiene </t>
  </si>
  <si>
    <t>Maquinarias y equipos industrial</t>
  </si>
  <si>
    <t>papel Y carton</t>
  </si>
  <si>
    <t xml:space="preserve">obras menores en edificaciones </t>
  </si>
  <si>
    <t>Limpieza e higiene</t>
  </si>
  <si>
    <t>Productos pecuarios</t>
  </si>
  <si>
    <t xml:space="preserve">productos de artes graficas </t>
  </si>
  <si>
    <t>Estudioa, investigaciones y analisis de factibilidad</t>
  </si>
  <si>
    <t>Maquina y equipo industrial</t>
  </si>
  <si>
    <t>Del ejercicio terminado al 31 DE DICIEMBRE 2023</t>
  </si>
  <si>
    <t>Del ejercicio terminado al 31 DE DICIEMBRE2023</t>
  </si>
  <si>
    <t>Del ejercicio terminado al 31 DICIEMBRE  del  2023</t>
  </si>
  <si>
    <t>Del ejercicio terminado Al 31 DE DICIEMBRE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</si>
</sst>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(* #,##0_);_(* \(#,##0\);_(* &quot;-&quot;_);_(@_)"/>
    <numFmt numFmtId="43" formatCode="_(* #,##0.00_);_(* \(#,##0.00\);_(* &quot;-&quot;??_);_(@_)"/>
    <numFmt numFmtId="164" formatCode="_-* #,##0.00\ _€_-;\-* #,##0.00\ _€_-;_-* &quot;-&quot;??\ _€_-;_-@_-"/>
    <numFmt numFmtId="165" formatCode="_(&quot;RD$&quot;* #,##0.00_);_(&quot;RD$&quot;* \(#,##0.00\);_(&quot;RD$&quot;* &quot;-&quot;??_);_(@_)"/>
    <numFmt numFmtId="166" formatCode="_-* #,##0.00\ _P_t_s_-;\-* #,##0.00\ _P_t_s_-;_-* &quot;-&quot;??\ _P_t_s_-;_-@_-"/>
    <numFmt numFmtId="167" formatCode="&quot;RD$&quot;#,##0.00"/>
    <numFmt numFmtId="168" formatCode="#,##0.00;[Red]#,##0.00"/>
  </numFmts>
  <fonts count="50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u/>
      <sz val="11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Times New Roman"/>
      <family val="1"/>
    </font>
    <font>
      <sz val="12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0"/>
      <name val="Times New Roman"/>
      <family val="1"/>
    </font>
    <font>
      <sz val="13"/>
      <name val="Arial"/>
      <family val="2"/>
    </font>
    <font>
      <sz val="7"/>
      <name val="Times New Roman"/>
      <family val="1"/>
    </font>
    <font>
      <sz val="10"/>
      <color theme="1"/>
      <name val="Calibri"/>
      <family val="2"/>
      <scheme val="minor"/>
    </font>
    <font>
      <b/>
      <sz val="14"/>
      <color rgb="FF000000"/>
      <name val="Times New Roman"/>
      <family val="1"/>
    </font>
    <font>
      <b/>
      <sz val="14"/>
      <color rgb="FF0000FF"/>
      <name val="Times New Roman"/>
      <family val="1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000000"/>
      <name val="Times New Roman"/>
      <family val="1"/>
    </font>
    <font>
      <sz val="14"/>
      <color rgb="FF000000"/>
      <name val="Calibri"/>
      <family val="3"/>
      <charset val="134"/>
    </font>
    <font>
      <sz val="14"/>
      <color theme="1"/>
      <name val="Times New Roman"/>
      <family val="1"/>
    </font>
    <font>
      <sz val="14"/>
      <color rgb="FFFF0000"/>
      <name val="Times New Roman"/>
      <family val="1"/>
    </font>
    <font>
      <b/>
      <sz val="14"/>
      <name val="Times New Roman"/>
      <family val="1"/>
    </font>
    <font>
      <b/>
      <u/>
      <sz val="14"/>
      <color theme="1"/>
      <name val="Times New Roman"/>
      <family val="1"/>
    </font>
    <font>
      <b/>
      <u/>
      <sz val="14"/>
      <color rgb="FF000000"/>
      <name val="Times New Roman"/>
      <family val="1"/>
    </font>
    <font>
      <sz val="14"/>
      <name val="Times New Roman"/>
      <family val="1"/>
    </font>
    <font>
      <sz val="14"/>
      <name val="Calibri"/>
      <family val="2"/>
      <scheme val="minor"/>
    </font>
    <font>
      <u/>
      <sz val="14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sz val="16"/>
      <color rgb="FFFF0000"/>
      <name val="Times New Roman"/>
      <family val="1"/>
    </font>
    <font>
      <b/>
      <sz val="16"/>
      <color theme="1"/>
      <name val="Calibri"/>
      <family val="2"/>
      <scheme val="minor"/>
    </font>
    <font>
      <sz val="16"/>
      <color rgb="FF212121"/>
      <name val="Times New Roman"/>
      <family val="1"/>
    </font>
    <font>
      <b/>
      <sz val="16"/>
      <color rgb="FF000000"/>
      <name val="Times New Roman"/>
      <family val="1"/>
    </font>
    <font>
      <b/>
      <u/>
      <sz val="16"/>
      <color rgb="FF000000"/>
      <name val="Times New Roman"/>
      <family val="1"/>
    </font>
    <font>
      <sz val="16"/>
      <color rgb="FF000000"/>
      <name val="Times New Roman"/>
      <family val="1"/>
    </font>
    <font>
      <b/>
      <u/>
      <sz val="16"/>
      <color theme="1"/>
      <name val="Times New Roman"/>
      <family val="1"/>
    </font>
    <font>
      <b/>
      <u val="double"/>
      <sz val="16"/>
      <color theme="1"/>
      <name val="Times New Roman"/>
      <family val="1"/>
    </font>
    <font>
      <sz val="16"/>
      <name val="Calibri"/>
      <family val="2"/>
      <scheme val="minor"/>
    </font>
    <font>
      <b/>
      <sz val="16"/>
      <color theme="1"/>
      <name val="Arial"/>
      <family val="2"/>
    </font>
    <font>
      <b/>
      <u val="double"/>
      <sz val="1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6" fillId="0" borderId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4" fillId="0" borderId="0"/>
    <xf numFmtId="43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7" fillId="0" borderId="0"/>
    <xf numFmtId="0" fontId="6" fillId="0" borderId="0"/>
    <xf numFmtId="43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292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49" fontId="0" fillId="0" borderId="0" xfId="0" applyNumberFormat="1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43" fontId="2" fillId="0" borderId="0" xfId="0" applyNumberFormat="1" applyFont="1" applyAlignment="1">
      <alignment vertical="center"/>
    </xf>
    <xf numFmtId="0" fontId="0" fillId="0" borderId="0" xfId="0" applyFill="1"/>
    <xf numFmtId="0" fontId="2" fillId="2" borderId="0" xfId="0" applyFont="1" applyFill="1" applyAlignment="1">
      <alignment vertical="center"/>
    </xf>
    <xf numFmtId="0" fontId="9" fillId="0" borderId="0" xfId="0" applyFont="1"/>
    <xf numFmtId="0" fontId="0" fillId="0" borderId="0" xfId="0" applyBorder="1"/>
    <xf numFmtId="0" fontId="9" fillId="0" borderId="0" xfId="0" applyFont="1" applyBorder="1"/>
    <xf numFmtId="0" fontId="11" fillId="0" borderId="0" xfId="0" applyFont="1" applyFill="1" applyBorder="1" applyAlignment="1">
      <alignment horizontal="center"/>
    </xf>
    <xf numFmtId="3" fontId="5" fillId="0" borderId="0" xfId="0" applyNumberFormat="1" applyFont="1" applyBorder="1" applyAlignment="1">
      <alignment horizontal="center"/>
    </xf>
    <xf numFmtId="3" fontId="0" fillId="0" borderId="0" xfId="0" applyNumberFormat="1"/>
    <xf numFmtId="0" fontId="13" fillId="0" borderId="0" xfId="0" applyFont="1" applyAlignment="1">
      <alignment vertical="center"/>
    </xf>
    <xf numFmtId="0" fontId="3" fillId="0" borderId="0" xfId="0" applyFont="1" applyAlignment="1">
      <alignment horizontal="left" vertical="center" indent="1"/>
    </xf>
    <xf numFmtId="43" fontId="12" fillId="0" borderId="0" xfId="2" applyFont="1" applyFill="1" applyBorder="1" applyAlignment="1">
      <alignment horizontal="center"/>
    </xf>
    <xf numFmtId="4" fontId="0" fillId="0" borderId="0" xfId="0" applyNumberFormat="1"/>
    <xf numFmtId="41" fontId="2" fillId="0" borderId="0" xfId="0" applyNumberFormat="1" applyFont="1" applyAlignment="1">
      <alignment vertical="center"/>
    </xf>
    <xf numFmtId="0" fontId="0" fillId="0" borderId="0" xfId="0" applyFill="1" applyBorder="1"/>
    <xf numFmtId="4" fontId="0" fillId="0" borderId="0" xfId="0" applyNumberFormat="1" applyAlignment="1">
      <alignment vertical="center"/>
    </xf>
    <xf numFmtId="41" fontId="2" fillId="2" borderId="0" xfId="0" applyNumberFormat="1" applyFont="1" applyFill="1" applyAlignment="1">
      <alignment vertical="center"/>
    </xf>
    <xf numFmtId="14" fontId="12" fillId="0" borderId="0" xfId="0" applyNumberFormat="1" applyFont="1" applyFill="1" applyBorder="1" applyAlignment="1">
      <alignment horizontal="left"/>
    </xf>
    <xf numFmtId="14" fontId="18" fillId="2" borderId="0" xfId="0" applyNumberFormat="1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left"/>
    </xf>
    <xf numFmtId="0" fontId="6" fillId="3" borderId="0" xfId="0" applyFont="1" applyFill="1" applyBorder="1" applyAlignment="1">
      <alignment vertical="center"/>
    </xf>
    <xf numFmtId="167" fontId="12" fillId="2" borderId="0" xfId="0" applyNumberFormat="1" applyFont="1" applyFill="1" applyBorder="1" applyAlignment="1">
      <alignment horizontal="left" wrapText="1"/>
    </xf>
    <xf numFmtId="0" fontId="17" fillId="2" borderId="0" xfId="0" applyFont="1" applyFill="1" applyBorder="1" applyAlignment="1">
      <alignment horizontal="left"/>
    </xf>
    <xf numFmtId="0" fontId="19" fillId="2" borderId="0" xfId="0" applyFont="1" applyFill="1" applyBorder="1" applyAlignment="1">
      <alignment horizontal="left"/>
    </xf>
    <xf numFmtId="0" fontId="12" fillId="2" borderId="0" xfId="0" applyFont="1" applyFill="1" applyBorder="1" applyAlignment="1">
      <alignment horizontal="left" wrapText="1"/>
    </xf>
    <xf numFmtId="0" fontId="14" fillId="2" borderId="0" xfId="0" applyFont="1" applyFill="1" applyBorder="1" applyAlignment="1">
      <alignment horizontal="left"/>
    </xf>
    <xf numFmtId="167" fontId="14" fillId="2" borderId="0" xfId="0" applyNumberFormat="1" applyFont="1" applyFill="1" applyBorder="1" applyAlignment="1">
      <alignment horizontal="left" wrapText="1"/>
    </xf>
    <xf numFmtId="43" fontId="4" fillId="0" borderId="0" xfId="12" applyFont="1" applyFill="1"/>
    <xf numFmtId="0" fontId="15" fillId="0" borderId="5" xfId="0" applyFont="1" applyBorder="1" applyAlignment="1">
      <alignment horizontal="left"/>
    </xf>
    <xf numFmtId="0" fontId="21" fillId="0" borderId="5" xfId="0" applyFont="1" applyBorder="1" applyAlignment="1">
      <alignment horizontal="left" vertical="top"/>
    </xf>
    <xf numFmtId="0" fontId="22" fillId="0" borderId="5" xfId="0" applyFont="1" applyBorder="1" applyAlignment="1">
      <alignment horizontal="left" vertical="top"/>
    </xf>
    <xf numFmtId="49" fontId="0" fillId="2" borderId="0" xfId="0" applyNumberFormat="1" applyFill="1" applyAlignment="1">
      <alignment vertical="center"/>
    </xf>
    <xf numFmtId="37" fontId="2" fillId="0" borderId="0" xfId="0" applyNumberFormat="1" applyFont="1" applyAlignment="1">
      <alignment vertical="center"/>
    </xf>
    <xf numFmtId="37" fontId="0" fillId="0" borderId="0" xfId="0" applyNumberFormat="1" applyAlignment="1">
      <alignment vertical="center"/>
    </xf>
    <xf numFmtId="4" fontId="2" fillId="0" borderId="0" xfId="0" applyNumberFormat="1" applyFont="1" applyAlignment="1">
      <alignment vertical="center"/>
    </xf>
    <xf numFmtId="164" fontId="0" fillId="0" borderId="0" xfId="0" applyNumberFormat="1" applyAlignment="1">
      <alignment vertical="center"/>
    </xf>
    <xf numFmtId="168" fontId="0" fillId="0" borderId="0" xfId="0" applyNumberFormat="1"/>
    <xf numFmtId="43" fontId="0" fillId="0" borderId="0" xfId="12" applyFont="1"/>
    <xf numFmtId="0" fontId="15" fillId="0" borderId="0" xfId="0" applyFont="1" applyFill="1" applyAlignment="1">
      <alignment horizontal="center" vertical="center"/>
    </xf>
    <xf numFmtId="43" fontId="0" fillId="0" borderId="0" xfId="12" applyFont="1" applyBorder="1"/>
    <xf numFmtId="43" fontId="0" fillId="0" borderId="0" xfId="12" applyFont="1" applyFill="1" applyBorder="1"/>
    <xf numFmtId="0" fontId="20" fillId="0" borderId="0" xfId="0" applyFont="1" applyBorder="1"/>
    <xf numFmtId="43" fontId="0" fillId="0" borderId="0" xfId="12" applyFont="1" applyAlignment="1">
      <alignment vertical="center"/>
    </xf>
    <xf numFmtId="0" fontId="24" fillId="0" borderId="0" xfId="0" applyFont="1"/>
    <xf numFmtId="0" fontId="26" fillId="0" borderId="5" xfId="0" applyFont="1" applyBorder="1" applyAlignment="1">
      <alignment horizontal="left" vertical="top"/>
    </xf>
    <xf numFmtId="0" fontId="27" fillId="0" borderId="0" xfId="0" applyFont="1" applyAlignment="1">
      <alignment horizontal="left" vertical="top"/>
    </xf>
    <xf numFmtId="0" fontId="28" fillId="0" borderId="5" xfId="0" applyFont="1" applyBorder="1"/>
    <xf numFmtId="0" fontId="24" fillId="0" borderId="5" xfId="0" applyFont="1" applyBorder="1"/>
    <xf numFmtId="0" fontId="24" fillId="0" borderId="0" xfId="0" applyFont="1" applyFill="1"/>
    <xf numFmtId="43" fontId="24" fillId="0" borderId="5" xfId="12" applyFont="1" applyFill="1" applyBorder="1"/>
    <xf numFmtId="0" fontId="30" fillId="0" borderId="3" xfId="0" applyFont="1" applyFill="1" applyBorder="1" applyAlignment="1">
      <alignment horizontal="center"/>
    </xf>
    <xf numFmtId="0" fontId="30" fillId="0" borderId="0" xfId="0" applyFont="1" applyFill="1" applyBorder="1" applyAlignment="1">
      <alignment horizontal="center"/>
    </xf>
    <xf numFmtId="3" fontId="31" fillId="0" borderId="0" xfId="0" applyNumberFormat="1" applyFont="1" applyBorder="1" applyAlignment="1">
      <alignment horizontal="center"/>
    </xf>
    <xf numFmtId="0" fontId="21" fillId="0" borderId="5" xfId="0" applyFont="1" applyBorder="1" applyAlignment="1">
      <alignment vertical="center"/>
    </xf>
    <xf numFmtId="4" fontId="32" fillId="0" borderId="5" xfId="0" applyNumberFormat="1" applyFont="1" applyBorder="1" applyAlignment="1">
      <alignment horizontal="right" vertical="center"/>
    </xf>
    <xf numFmtId="3" fontId="24" fillId="0" borderId="0" xfId="0" applyNumberFormat="1" applyFont="1"/>
    <xf numFmtId="43" fontId="33" fillId="0" borderId="0" xfId="2" applyFont="1" applyFill="1" applyBorder="1" applyAlignment="1">
      <alignment horizontal="center"/>
    </xf>
    <xf numFmtId="43" fontId="29" fillId="0" borderId="0" xfId="2" applyFont="1" applyFill="1" applyBorder="1" applyAlignment="1">
      <alignment horizontal="center"/>
    </xf>
    <xf numFmtId="0" fontId="26" fillId="0" borderId="7" xfId="0" applyFont="1" applyFill="1" applyBorder="1" applyAlignment="1">
      <alignment vertical="center"/>
    </xf>
    <xf numFmtId="0" fontId="30" fillId="0" borderId="5" xfId="0" applyFont="1" applyFill="1" applyBorder="1" applyAlignment="1">
      <alignment horizontal="center"/>
    </xf>
    <xf numFmtId="4" fontId="31" fillId="0" borderId="4" xfId="0" applyNumberFormat="1" applyFont="1" applyBorder="1" applyAlignment="1">
      <alignment horizontal="right"/>
    </xf>
    <xf numFmtId="0" fontId="33" fillId="0" borderId="7" xfId="0" applyFont="1" applyFill="1" applyBorder="1" applyAlignment="1">
      <alignment vertical="center"/>
    </xf>
    <xf numFmtId="168" fontId="28" fillId="0" borderId="11" xfId="0" applyNumberFormat="1" applyFont="1" applyBorder="1" applyAlignment="1">
      <alignment horizontal="right" vertical="center"/>
    </xf>
    <xf numFmtId="168" fontId="34" fillId="0" borderId="5" xfId="12" applyNumberFormat="1" applyFont="1" applyFill="1" applyBorder="1" applyAlignment="1">
      <alignment horizontal="right"/>
    </xf>
    <xf numFmtId="0" fontId="30" fillId="0" borderId="5" xfId="0" applyFont="1" applyFill="1" applyBorder="1" applyAlignment="1">
      <alignment horizontal="left"/>
    </xf>
    <xf numFmtId="168" fontId="31" fillId="0" borderId="4" xfId="0" applyNumberFormat="1" applyFont="1" applyBorder="1" applyAlignment="1">
      <alignment horizontal="right"/>
    </xf>
    <xf numFmtId="0" fontId="28" fillId="0" borderId="7" xfId="0" applyFont="1" applyBorder="1" applyAlignment="1">
      <alignment horizontal="justify" vertical="center"/>
    </xf>
    <xf numFmtId="43" fontId="24" fillId="0" borderId="5" xfId="12" applyFont="1" applyBorder="1"/>
    <xf numFmtId="0" fontId="28" fillId="0" borderId="5" xfId="0" applyFont="1" applyBorder="1" applyAlignment="1">
      <alignment horizontal="justify" vertical="center"/>
    </xf>
    <xf numFmtId="0" fontId="28" fillId="0" borderId="5" xfId="0" applyFont="1" applyBorder="1" applyAlignment="1">
      <alignment horizontal="left"/>
    </xf>
    <xf numFmtId="4" fontId="31" fillId="0" borderId="5" xfId="0" applyNumberFormat="1" applyFont="1" applyBorder="1" applyAlignment="1">
      <alignment horizontal="right"/>
    </xf>
    <xf numFmtId="0" fontId="25" fillId="0" borderId="0" xfId="0" applyFont="1"/>
    <xf numFmtId="4" fontId="15" fillId="0" borderId="5" xfId="0" applyNumberFormat="1" applyFont="1" applyBorder="1" applyAlignment="1">
      <alignment horizontal="center"/>
    </xf>
    <xf numFmtId="43" fontId="24" fillId="0" borderId="0" xfId="12" applyFont="1"/>
    <xf numFmtId="43" fontId="15" fillId="0" borderId="6" xfId="12" applyFont="1" applyBorder="1" applyAlignment="1">
      <alignment horizontal="center" vertical="center"/>
    </xf>
    <xf numFmtId="43" fontId="15" fillId="0" borderId="5" xfId="12" applyFont="1" applyBorder="1" applyAlignment="1">
      <alignment horizontal="center" vertical="center"/>
    </xf>
    <xf numFmtId="43" fontId="23" fillId="0" borderId="5" xfId="12" applyFont="1" applyBorder="1"/>
    <xf numFmtId="4" fontId="31" fillId="0" borderId="5" xfId="0" applyNumberFormat="1" applyFont="1" applyBorder="1" applyAlignment="1"/>
    <xf numFmtId="4" fontId="28" fillId="0" borderId="5" xfId="0" applyNumberFormat="1" applyFont="1" applyBorder="1" applyAlignment="1"/>
    <xf numFmtId="43" fontId="28" fillId="0" borderId="5" xfId="12" applyFont="1" applyBorder="1" applyAlignment="1"/>
    <xf numFmtId="0" fontId="36" fillId="0" borderId="0" xfId="0" applyFont="1"/>
    <xf numFmtId="0" fontId="37" fillId="0" borderId="0" xfId="0" applyFont="1" applyFill="1" applyAlignment="1">
      <alignment vertical="center"/>
    </xf>
    <xf numFmtId="0" fontId="37" fillId="0" borderId="0" xfId="0" applyFont="1" applyAlignment="1">
      <alignment vertical="center"/>
    </xf>
    <xf numFmtId="0" fontId="38" fillId="2" borderId="0" xfId="0" applyFont="1" applyFill="1" applyAlignment="1">
      <alignment vertical="center"/>
    </xf>
    <xf numFmtId="0" fontId="39" fillId="2" borderId="0" xfId="0" applyFont="1" applyFill="1" applyAlignment="1">
      <alignment vertical="center"/>
    </xf>
    <xf numFmtId="0" fontId="40" fillId="0" borderId="5" xfId="0" applyFont="1" applyBorder="1"/>
    <xf numFmtId="0" fontId="41" fillId="0" borderId="5" xfId="0" applyFont="1" applyFill="1" applyBorder="1" applyAlignment="1">
      <alignment horizontal="left" vertical="top" wrapText="1"/>
    </xf>
    <xf numFmtId="4" fontId="38" fillId="0" borderId="5" xfId="0" applyNumberFormat="1" applyFont="1" applyBorder="1" applyAlignment="1">
      <alignment vertical="center"/>
    </xf>
    <xf numFmtId="0" fontId="40" fillId="0" borderId="0" xfId="0" applyFont="1"/>
    <xf numFmtId="0" fontId="38" fillId="0" borderId="5" xfId="0" applyFont="1" applyBorder="1"/>
    <xf numFmtId="4" fontId="38" fillId="0" borderId="5" xfId="0" applyNumberFormat="1" applyFont="1" applyFill="1" applyBorder="1" applyAlignment="1">
      <alignment horizontal="right"/>
    </xf>
    <xf numFmtId="0" fontId="37" fillId="0" borderId="0" xfId="0" applyFont="1"/>
    <xf numFmtId="0" fontId="38" fillId="0" borderId="0" xfId="0" applyFont="1"/>
    <xf numFmtId="0" fontId="38" fillId="0" borderId="5" xfId="0" applyFont="1" applyFill="1" applyBorder="1"/>
    <xf numFmtId="4" fontId="38" fillId="0" borderId="5" xfId="0" applyNumberFormat="1" applyFont="1" applyBorder="1" applyAlignment="1">
      <alignment horizontal="center"/>
    </xf>
    <xf numFmtId="0" fontId="36" fillId="0" borderId="5" xfId="0" applyFont="1" applyBorder="1"/>
    <xf numFmtId="0" fontId="37" fillId="0" borderId="5" xfId="0" applyFont="1" applyBorder="1"/>
    <xf numFmtId="4" fontId="37" fillId="0" borderId="5" xfId="0" applyNumberFormat="1" applyFont="1" applyBorder="1" applyAlignment="1">
      <alignment horizontal="right"/>
    </xf>
    <xf numFmtId="0" fontId="40" fillId="0" borderId="0" xfId="0" applyFont="1" applyBorder="1"/>
    <xf numFmtId="0" fontId="36" fillId="0" borderId="0" xfId="0" applyFont="1" applyBorder="1"/>
    <xf numFmtId="4" fontId="36" fillId="0" borderId="0" xfId="0" applyNumberFormat="1" applyFont="1" applyBorder="1"/>
    <xf numFmtId="0" fontId="24" fillId="0" borderId="1" xfId="0" applyFont="1" applyBorder="1" applyAlignment="1">
      <alignment horizontal="center"/>
    </xf>
    <xf numFmtId="0" fontId="23" fillId="0" borderId="5" xfId="0" applyFont="1" applyBorder="1" applyAlignment="1">
      <alignment horizontal="center"/>
    </xf>
    <xf numFmtId="0" fontId="24" fillId="0" borderId="3" xfId="0" applyFont="1" applyBorder="1" applyAlignment="1">
      <alignment horizontal="left"/>
    </xf>
    <xf numFmtId="0" fontId="23" fillId="0" borderId="4" xfId="0" applyFont="1" applyBorder="1" applyAlignment="1">
      <alignment horizontal="left"/>
    </xf>
    <xf numFmtId="4" fontId="24" fillId="0" borderId="5" xfId="0" applyNumberFormat="1" applyFont="1" applyBorder="1" applyAlignment="1">
      <alignment horizontal="right"/>
    </xf>
    <xf numFmtId="4" fontId="24" fillId="0" borderId="5" xfId="0" applyNumberFormat="1" applyFont="1" applyBorder="1"/>
    <xf numFmtId="168" fontId="24" fillId="0" borderId="5" xfId="0" applyNumberFormat="1" applyFont="1" applyBorder="1"/>
    <xf numFmtId="168" fontId="34" fillId="2" borderId="5" xfId="0" applyNumberFormat="1" applyFont="1" applyFill="1" applyBorder="1"/>
    <xf numFmtId="0" fontId="34" fillId="2" borderId="3" xfId="0" applyFont="1" applyFill="1" applyBorder="1" applyAlignment="1">
      <alignment horizontal="left"/>
    </xf>
    <xf numFmtId="0" fontId="34" fillId="2" borderId="4" xfId="0" applyFont="1" applyFill="1" applyBorder="1" applyAlignment="1">
      <alignment horizontal="left"/>
    </xf>
    <xf numFmtId="4" fontId="34" fillId="2" borderId="5" xfId="0" applyNumberFormat="1" applyFont="1" applyFill="1" applyBorder="1"/>
    <xf numFmtId="0" fontId="34" fillId="2" borderId="5" xfId="0" applyFont="1" applyFill="1" applyBorder="1" applyAlignment="1">
      <alignment horizontal="left"/>
    </xf>
    <xf numFmtId="0" fontId="34" fillId="2" borderId="5" xfId="0" applyFont="1" applyFill="1" applyBorder="1"/>
    <xf numFmtId="4" fontId="34" fillId="2" borderId="6" xfId="0" applyNumberFormat="1" applyFont="1" applyFill="1" applyBorder="1"/>
    <xf numFmtId="168" fontId="34" fillId="2" borderId="4" xfId="0" applyNumberFormat="1" applyFont="1" applyFill="1" applyBorder="1"/>
    <xf numFmtId="168" fontId="24" fillId="0" borderId="0" xfId="0" applyNumberFormat="1" applyFont="1"/>
    <xf numFmtId="43" fontId="24" fillId="2" borderId="5" xfId="12" applyFont="1" applyFill="1" applyBorder="1"/>
    <xf numFmtId="43" fontId="26" fillId="2" borderId="5" xfId="12" applyFont="1" applyFill="1" applyBorder="1" applyAlignment="1">
      <alignment horizontal="left" vertical="top"/>
    </xf>
    <xf numFmtId="43" fontId="23" fillId="2" borderId="5" xfId="12" applyFont="1" applyFill="1" applyBorder="1"/>
    <xf numFmtId="0" fontId="34" fillId="2" borderId="3" xfId="0" applyFont="1" applyFill="1" applyBorder="1"/>
    <xf numFmtId="0" fontId="34" fillId="2" borderId="4" xfId="0" applyFont="1" applyFill="1" applyBorder="1"/>
    <xf numFmtId="0" fontId="16" fillId="0" borderId="0" xfId="0" applyFont="1" applyAlignment="1">
      <alignment horizontal="center"/>
    </xf>
    <xf numFmtId="0" fontId="34" fillId="2" borderId="3" xfId="0" applyFont="1" applyFill="1" applyBorder="1" applyAlignment="1">
      <alignment horizontal="left"/>
    </xf>
    <xf numFmtId="0" fontId="42" fillId="0" borderId="0" xfId="0" applyFont="1" applyAlignment="1">
      <alignment vertical="center"/>
    </xf>
    <xf numFmtId="0" fontId="43" fillId="0" borderId="7" xfId="0" applyFont="1" applyBorder="1" applyAlignment="1">
      <alignment vertical="center"/>
    </xf>
    <xf numFmtId="43" fontId="36" fillId="0" borderId="5" xfId="12" applyFont="1" applyFill="1" applyBorder="1"/>
    <xf numFmtId="0" fontId="42" fillId="0" borderId="5" xfId="0" applyFont="1" applyBorder="1" applyAlignment="1">
      <alignment vertical="center"/>
    </xf>
    <xf numFmtId="4" fontId="44" fillId="0" borderId="5" xfId="0" applyNumberFormat="1" applyFont="1" applyBorder="1" applyAlignment="1">
      <alignment vertical="center"/>
    </xf>
    <xf numFmtId="0" fontId="44" fillId="0" borderId="5" xfId="0" applyFont="1" applyBorder="1" applyAlignment="1">
      <alignment vertical="center"/>
    </xf>
    <xf numFmtId="4" fontId="43" fillId="0" borderId="5" xfId="0" applyNumberFormat="1" applyFont="1" applyBorder="1" applyAlignment="1">
      <alignment vertical="center"/>
    </xf>
    <xf numFmtId="0" fontId="44" fillId="0" borderId="0" xfId="0" applyFont="1" applyAlignment="1">
      <alignment vertical="center"/>
    </xf>
    <xf numFmtId="0" fontId="38" fillId="0" borderId="0" xfId="0" applyFont="1" applyAlignment="1">
      <alignment vertical="center"/>
    </xf>
    <xf numFmtId="0" fontId="37" fillId="2" borderId="0" xfId="0" applyFont="1" applyFill="1" applyAlignment="1">
      <alignment horizontal="left" vertical="center"/>
    </xf>
    <xf numFmtId="1" fontId="45" fillId="2" borderId="0" xfId="0" applyNumberFormat="1" applyFont="1" applyFill="1" applyAlignment="1">
      <alignment horizontal="center" vertical="center"/>
    </xf>
    <xf numFmtId="0" fontId="37" fillId="2" borderId="0" xfId="0" applyFont="1" applyFill="1" applyAlignment="1">
      <alignment horizontal="center" vertical="center"/>
    </xf>
    <xf numFmtId="0" fontId="38" fillId="2" borderId="0" xfId="0" applyFont="1" applyFill="1" applyAlignment="1">
      <alignment horizontal="justify" vertical="center"/>
    </xf>
    <xf numFmtId="4" fontId="37" fillId="2" borderId="0" xfId="0" applyNumberFormat="1" applyFont="1" applyFill="1" applyAlignment="1">
      <alignment vertical="center"/>
    </xf>
    <xf numFmtId="4" fontId="38" fillId="2" borderId="0" xfId="0" applyNumberFormat="1" applyFont="1" applyFill="1" applyAlignment="1">
      <alignment vertical="center"/>
    </xf>
    <xf numFmtId="4" fontId="38" fillId="2" borderId="0" xfId="0" applyNumberFormat="1" applyFont="1" applyFill="1" applyAlignment="1">
      <alignment horizontal="left" vertical="center"/>
    </xf>
    <xf numFmtId="0" fontId="38" fillId="2" borderId="0" xfId="0" applyFont="1" applyFill="1"/>
    <xf numFmtId="4" fontId="38" fillId="2" borderId="0" xfId="0" applyNumberFormat="1" applyFont="1" applyFill="1" applyAlignment="1"/>
    <xf numFmtId="4" fontId="38" fillId="2" borderId="0" xfId="0" applyNumberFormat="1" applyFont="1" applyFill="1" applyAlignment="1">
      <alignment horizontal="left" vertical="center" indent="5"/>
    </xf>
    <xf numFmtId="4" fontId="38" fillId="2" borderId="0" xfId="0" applyNumberFormat="1" applyFont="1" applyFill="1" applyBorder="1" applyAlignment="1"/>
    <xf numFmtId="4" fontId="38" fillId="2" borderId="0" xfId="0" applyNumberFormat="1" applyFont="1" applyFill="1" applyBorder="1" applyAlignment="1">
      <alignment horizontal="left" vertical="center" indent="5"/>
    </xf>
    <xf numFmtId="4" fontId="38" fillId="2" borderId="0" xfId="0" applyNumberFormat="1" applyFont="1" applyFill="1" applyBorder="1" applyAlignment="1">
      <alignment vertical="center"/>
    </xf>
    <xf numFmtId="4" fontId="38" fillId="2" borderId="0" xfId="0" applyNumberFormat="1" applyFont="1" applyFill="1" applyBorder="1" applyAlignment="1">
      <alignment horizontal="left" vertical="center"/>
    </xf>
    <xf numFmtId="4" fontId="38" fillId="2" borderId="1" xfId="0" applyNumberFormat="1" applyFont="1" applyFill="1" applyBorder="1" applyAlignment="1"/>
    <xf numFmtId="4" fontId="37" fillId="2" borderId="1" xfId="0" applyNumberFormat="1" applyFont="1" applyFill="1" applyBorder="1" applyAlignment="1">
      <alignment vertical="center"/>
    </xf>
    <xf numFmtId="4" fontId="37" fillId="2" borderId="0" xfId="0" applyNumberFormat="1" applyFont="1" applyFill="1" applyBorder="1" applyAlignment="1">
      <alignment vertical="center"/>
    </xf>
    <xf numFmtId="0" fontId="38" fillId="2" borderId="0" xfId="0" applyFont="1" applyFill="1" applyBorder="1" applyAlignment="1">
      <alignment vertical="center"/>
    </xf>
    <xf numFmtId="4" fontId="37" fillId="2" borderId="2" xfId="0" applyNumberFormat="1" applyFont="1" applyFill="1" applyBorder="1" applyAlignment="1">
      <alignment vertical="center"/>
    </xf>
    <xf numFmtId="4" fontId="46" fillId="2" borderId="0" xfId="0" applyNumberFormat="1" applyFont="1" applyFill="1" applyBorder="1" applyAlignment="1">
      <alignment horizontal="left" vertical="center"/>
    </xf>
    <xf numFmtId="4" fontId="38" fillId="2" borderId="0" xfId="0" applyNumberFormat="1" applyFont="1" applyFill="1"/>
    <xf numFmtId="43" fontId="47" fillId="0" borderId="0" xfId="12" applyFont="1" applyFill="1"/>
    <xf numFmtId="0" fontId="37" fillId="2" borderId="0" xfId="0" applyFont="1" applyFill="1" applyAlignment="1">
      <alignment horizontal="left" vertical="top"/>
    </xf>
    <xf numFmtId="43" fontId="36" fillId="0" borderId="0" xfId="12" applyFont="1"/>
    <xf numFmtId="4" fontId="38" fillId="2" borderId="1" xfId="0" applyNumberFormat="1" applyFont="1" applyFill="1" applyBorder="1" applyAlignment="1">
      <alignment vertical="center"/>
    </xf>
    <xf numFmtId="41" fontId="37" fillId="2" borderId="0" xfId="0" applyNumberFormat="1" applyFont="1" applyFill="1" applyBorder="1" applyAlignment="1">
      <alignment vertical="center"/>
    </xf>
    <xf numFmtId="41" fontId="38" fillId="2" borderId="0" xfId="0" applyNumberFormat="1" applyFont="1" applyFill="1" applyAlignment="1">
      <alignment vertical="center"/>
    </xf>
    <xf numFmtId="39" fontId="38" fillId="2" borderId="0" xfId="0" applyNumberFormat="1" applyFont="1" applyFill="1" applyAlignment="1">
      <alignment vertical="center"/>
    </xf>
    <xf numFmtId="0" fontId="38" fillId="2" borderId="0" xfId="0" applyFont="1" applyFill="1" applyAlignment="1">
      <alignment horizontal="left" vertical="center"/>
    </xf>
    <xf numFmtId="43" fontId="38" fillId="2" borderId="0" xfId="0" applyNumberFormat="1" applyFont="1" applyFill="1" applyAlignment="1">
      <alignment vertical="center"/>
    </xf>
    <xf numFmtId="43" fontId="38" fillId="0" borderId="0" xfId="0" applyNumberFormat="1" applyFont="1" applyAlignment="1">
      <alignment vertical="center"/>
    </xf>
    <xf numFmtId="0" fontId="40" fillId="0" borderId="0" xfId="0" applyFont="1" applyAlignment="1"/>
    <xf numFmtId="0" fontId="36" fillId="0" borderId="0" xfId="0" applyFont="1" applyAlignment="1"/>
    <xf numFmtId="0" fontId="48" fillId="0" borderId="0" xfId="0" applyFont="1" applyAlignment="1">
      <alignment horizontal="center" vertical="center"/>
    </xf>
    <xf numFmtId="41" fontId="38" fillId="0" borderId="0" xfId="0" applyNumberFormat="1" applyFont="1" applyAlignment="1">
      <alignment vertical="center"/>
    </xf>
    <xf numFmtId="0" fontId="38" fillId="0" borderId="0" xfId="0" applyFont="1" applyAlignment="1">
      <alignment horizontal="center" vertical="center"/>
    </xf>
    <xf numFmtId="0" fontId="34" fillId="2" borderId="4" xfId="0" applyFont="1" applyFill="1" applyBorder="1" applyAlignment="1">
      <alignment horizontal="left"/>
    </xf>
    <xf numFmtId="0" fontId="34" fillId="2" borderId="3" xfId="0" applyFont="1" applyFill="1" applyBorder="1" applyAlignment="1">
      <alignment horizontal="left"/>
    </xf>
    <xf numFmtId="0" fontId="34" fillId="2" borderId="3" xfId="0" applyFont="1" applyFill="1" applyBorder="1" applyAlignment="1">
      <alignment horizontal="left"/>
    </xf>
    <xf numFmtId="0" fontId="34" fillId="2" borderId="4" xfId="0" applyFont="1" applyFill="1" applyBorder="1" applyAlignment="1">
      <alignment horizontal="left"/>
    </xf>
    <xf numFmtId="0" fontId="34" fillId="2" borderId="3" xfId="0" applyFont="1" applyFill="1" applyBorder="1"/>
    <xf numFmtId="0" fontId="34" fillId="2" borderId="4" xfId="0" applyFont="1" applyFill="1" applyBorder="1"/>
    <xf numFmtId="0" fontId="24" fillId="2" borderId="3" xfId="0" applyFont="1" applyFill="1" applyBorder="1" applyAlignment="1">
      <alignment horizontal="left"/>
    </xf>
    <xf numFmtId="0" fontId="24" fillId="2" borderId="4" xfId="0" applyFont="1" applyFill="1" applyBorder="1" applyAlignment="1">
      <alignment horizontal="left"/>
    </xf>
    <xf numFmtId="0" fontId="34" fillId="2" borderId="3" xfId="0" applyFont="1" applyFill="1" applyBorder="1" applyAlignment="1">
      <alignment horizontal="left"/>
    </xf>
    <xf numFmtId="0" fontId="34" fillId="2" borderId="4" xfId="0" applyFont="1" applyFill="1" applyBorder="1" applyAlignment="1">
      <alignment horizontal="left"/>
    </xf>
    <xf numFmtId="0" fontId="34" fillId="2" borderId="3" xfId="0" applyFont="1" applyFill="1" applyBorder="1" applyAlignment="1">
      <alignment horizontal="left"/>
    </xf>
    <xf numFmtId="0" fontId="34" fillId="2" borderId="4" xfId="0" applyFont="1" applyFill="1" applyBorder="1" applyAlignment="1">
      <alignment horizontal="left"/>
    </xf>
    <xf numFmtId="0" fontId="34" fillId="2" borderId="3" xfId="0" applyFont="1" applyFill="1" applyBorder="1"/>
    <xf numFmtId="0" fontId="34" fillId="2" borderId="4" xfId="0" applyFont="1" applyFill="1" applyBorder="1"/>
    <xf numFmtId="0" fontId="34" fillId="2" borderId="3" xfId="0" applyFont="1" applyFill="1" applyBorder="1" applyAlignment="1"/>
    <xf numFmtId="0" fontId="34" fillId="2" borderId="4" xfId="0" applyFont="1" applyFill="1" applyBorder="1" applyAlignment="1"/>
    <xf numFmtId="0" fontId="34" fillId="2" borderId="3" xfId="0" applyFont="1" applyFill="1" applyBorder="1" applyAlignment="1">
      <alignment horizontal="left"/>
    </xf>
    <xf numFmtId="0" fontId="34" fillId="2" borderId="4" xfId="0" applyFont="1" applyFill="1" applyBorder="1" applyAlignment="1">
      <alignment horizontal="left"/>
    </xf>
    <xf numFmtId="0" fontId="26" fillId="2" borderId="5" xfId="0" applyFont="1" applyFill="1" applyBorder="1" applyAlignment="1">
      <alignment horizontal="left" vertical="top"/>
    </xf>
    <xf numFmtId="168" fontId="34" fillId="0" borderId="5" xfId="12" applyNumberFormat="1" applyFont="1" applyFill="1" applyBorder="1" applyAlignment="1"/>
    <xf numFmtId="0" fontId="34" fillId="2" borderId="3" xfId="0" applyFont="1" applyFill="1" applyBorder="1"/>
    <xf numFmtId="0" fontId="34" fillId="2" borderId="4" xfId="0" applyFont="1" applyFill="1" applyBorder="1"/>
    <xf numFmtId="0" fontId="0" fillId="2" borderId="0" xfId="0" applyFill="1"/>
    <xf numFmtId="0" fontId="34" fillId="2" borderId="3" xfId="0" applyFont="1" applyFill="1" applyBorder="1" applyAlignment="1">
      <alignment horizontal="left"/>
    </xf>
    <xf numFmtId="0" fontId="34" fillId="2" borderId="4" xfId="0" applyFont="1" applyFill="1" applyBorder="1" applyAlignment="1">
      <alignment horizontal="left"/>
    </xf>
    <xf numFmtId="0" fontId="21" fillId="2" borderId="5" xfId="0" applyFont="1" applyFill="1" applyBorder="1" applyAlignment="1">
      <alignment horizontal="left" vertical="top"/>
    </xf>
    <xf numFmtId="0" fontId="24" fillId="2" borderId="0" xfId="0" applyFont="1" applyFill="1"/>
    <xf numFmtId="0" fontId="28" fillId="2" borderId="0" xfId="0" applyFont="1" applyFill="1" applyAlignment="1">
      <alignment vertical="center"/>
    </xf>
    <xf numFmtId="0" fontId="15" fillId="2" borderId="0" xfId="0" applyFont="1" applyFill="1" applyAlignment="1">
      <alignment horizontal="left" vertical="center"/>
    </xf>
    <xf numFmtId="0" fontId="31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28" fillId="2" borderId="0" xfId="0" applyFont="1" applyFill="1" applyAlignment="1">
      <alignment horizontal="justify" vertical="center"/>
    </xf>
    <xf numFmtId="43" fontId="28" fillId="2" borderId="0" xfId="0" applyNumberFormat="1" applyFont="1" applyFill="1" applyAlignment="1">
      <alignment vertical="center"/>
    </xf>
    <xf numFmtId="39" fontId="28" fillId="2" borderId="0" xfId="0" applyNumberFormat="1" applyFont="1" applyFill="1" applyAlignment="1">
      <alignment vertical="center"/>
    </xf>
    <xf numFmtId="43" fontId="28" fillId="2" borderId="0" xfId="0" applyNumberFormat="1" applyFont="1" applyFill="1"/>
    <xf numFmtId="41" fontId="28" fillId="2" borderId="0" xfId="0" applyNumberFormat="1" applyFont="1" applyFill="1" applyAlignment="1">
      <alignment horizontal="left" vertical="center"/>
    </xf>
    <xf numFmtId="41" fontId="28" fillId="2" borderId="0" xfId="0" applyNumberFormat="1" applyFont="1" applyFill="1" applyAlignment="1">
      <alignment vertical="center"/>
    </xf>
    <xf numFmtId="43" fontId="28" fillId="2" borderId="1" xfId="0" applyNumberFormat="1" applyFont="1" applyFill="1" applyBorder="1" applyAlignment="1">
      <alignment vertical="center"/>
    </xf>
    <xf numFmtId="0" fontId="15" fillId="2" borderId="0" xfId="0" applyFont="1" applyFill="1" applyAlignment="1">
      <alignment vertical="center"/>
    </xf>
    <xf numFmtId="43" fontId="15" fillId="2" borderId="1" xfId="0" applyNumberFormat="1" applyFont="1" applyFill="1" applyBorder="1" applyAlignment="1">
      <alignment vertical="center"/>
    </xf>
    <xf numFmtId="41" fontId="15" fillId="2" borderId="1" xfId="0" applyNumberFormat="1" applyFont="1" applyFill="1" applyBorder="1" applyAlignment="1">
      <alignment vertical="center"/>
    </xf>
    <xf numFmtId="43" fontId="28" fillId="2" borderId="0" xfId="0" applyNumberFormat="1" applyFont="1" applyFill="1" applyAlignment="1">
      <alignment horizontal="left" vertical="center"/>
    </xf>
    <xf numFmtId="41" fontId="28" fillId="2" borderId="1" xfId="0" applyNumberFormat="1" applyFont="1" applyFill="1" applyBorder="1" applyAlignment="1">
      <alignment vertical="center"/>
    </xf>
    <xf numFmtId="41" fontId="28" fillId="2" borderId="0" xfId="0" applyNumberFormat="1" applyFont="1" applyFill="1" applyBorder="1" applyAlignment="1">
      <alignment vertical="center"/>
    </xf>
    <xf numFmtId="0" fontId="28" fillId="2" borderId="0" xfId="0" applyFont="1" applyFill="1" applyAlignment="1">
      <alignment horizontal="left" vertical="center"/>
    </xf>
    <xf numFmtId="4" fontId="15" fillId="2" borderId="2" xfId="0" applyNumberFormat="1" applyFont="1" applyFill="1" applyBorder="1" applyAlignment="1">
      <alignment vertical="center"/>
    </xf>
    <xf numFmtId="41" fontId="15" fillId="2" borderId="2" xfId="0" applyNumberFormat="1" applyFont="1" applyFill="1" applyBorder="1" applyAlignment="1">
      <alignment vertical="center"/>
    </xf>
    <xf numFmtId="41" fontId="49" fillId="2" borderId="0" xfId="0" applyNumberFormat="1" applyFont="1" applyFill="1" applyAlignment="1">
      <alignment horizontal="left" vertical="center"/>
    </xf>
    <xf numFmtId="0" fontId="34" fillId="2" borderId="3" xfId="0" applyFont="1" applyFill="1" applyBorder="1" applyAlignment="1">
      <alignment horizontal="left"/>
    </xf>
    <xf numFmtId="0" fontId="34" fillId="2" borderId="4" xfId="0" applyFont="1" applyFill="1" applyBorder="1" applyAlignment="1">
      <alignment horizontal="left"/>
    </xf>
    <xf numFmtId="0" fontId="34" fillId="2" borderId="3" xfId="0" applyFont="1" applyFill="1" applyBorder="1"/>
    <xf numFmtId="0" fontId="34" fillId="2" borderId="4" xfId="0" applyFont="1" applyFill="1" applyBorder="1"/>
    <xf numFmtId="0" fontId="0" fillId="4" borderId="0" xfId="0" applyFill="1"/>
    <xf numFmtId="0" fontId="23" fillId="0" borderId="0" xfId="0" applyFont="1" applyAlignment="1">
      <alignment horizontal="center" wrapText="1"/>
    </xf>
    <xf numFmtId="0" fontId="24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34" fillId="2" borderId="3" xfId="0" applyFont="1" applyFill="1" applyBorder="1" applyAlignment="1">
      <alignment horizontal="left"/>
    </xf>
    <xf numFmtId="0" fontId="34" fillId="2" borderId="4" xfId="0" applyFont="1" applyFill="1" applyBorder="1" applyAlignment="1">
      <alignment horizontal="left"/>
    </xf>
    <xf numFmtId="0" fontId="34" fillId="2" borderId="3" xfId="0" applyFont="1" applyFill="1" applyBorder="1"/>
    <xf numFmtId="0" fontId="34" fillId="2" borderId="4" xfId="0" applyFont="1" applyFill="1" applyBorder="1"/>
    <xf numFmtId="0" fontId="34" fillId="2" borderId="3" xfId="0" applyFont="1" applyFill="1" applyBorder="1" applyAlignment="1">
      <alignment horizontal="left"/>
    </xf>
    <xf numFmtId="0" fontId="34" fillId="2" borderId="4" xfId="0" applyFont="1" applyFill="1" applyBorder="1" applyAlignment="1">
      <alignment horizontal="left"/>
    </xf>
    <xf numFmtId="0" fontId="34" fillId="2" borderId="3" xfId="0" applyFont="1" applyFill="1" applyBorder="1"/>
    <xf numFmtId="0" fontId="34" fillId="2" borderId="4" xfId="0" applyFont="1" applyFill="1" applyBorder="1"/>
    <xf numFmtId="0" fontId="34" fillId="2" borderId="4" xfId="0" applyFont="1" applyFill="1" applyBorder="1" applyAlignment="1">
      <alignment horizontal="left"/>
    </xf>
    <xf numFmtId="0" fontId="34" fillId="2" borderId="3" xfId="0" applyFont="1" applyFill="1" applyBorder="1" applyAlignment="1">
      <alignment horizontal="left"/>
    </xf>
    <xf numFmtId="43" fontId="28" fillId="2" borderId="1" xfId="0" applyNumberFormat="1" applyFont="1" applyFill="1" applyBorder="1" applyAlignment="1">
      <alignment horizontal="right" vertical="center"/>
    </xf>
    <xf numFmtId="168" fontId="24" fillId="2" borderId="5" xfId="0" applyNumberFormat="1" applyFont="1" applyFill="1" applyBorder="1"/>
    <xf numFmtId="0" fontId="34" fillId="2" borderId="3" xfId="0" applyFont="1" applyFill="1" applyBorder="1" applyAlignment="1">
      <alignment horizontal="left"/>
    </xf>
    <xf numFmtId="0" fontId="34" fillId="2" borderId="4" xfId="0" applyFont="1" applyFill="1" applyBorder="1" applyAlignment="1">
      <alignment horizontal="left"/>
    </xf>
    <xf numFmtId="0" fontId="34" fillId="2" borderId="12" xfId="0" applyFont="1" applyFill="1" applyBorder="1" applyAlignment="1">
      <alignment horizontal="left"/>
    </xf>
    <xf numFmtId="0" fontId="23" fillId="0" borderId="3" xfId="0" applyFont="1" applyFill="1" applyBorder="1" applyAlignment="1">
      <alignment horizontal="left"/>
    </xf>
    <xf numFmtId="0" fontId="23" fillId="0" borderId="4" xfId="0" applyFont="1" applyFill="1" applyBorder="1" applyAlignment="1">
      <alignment horizontal="left"/>
    </xf>
    <xf numFmtId="0" fontId="34" fillId="2" borderId="3" xfId="0" applyFont="1" applyFill="1" applyBorder="1"/>
    <xf numFmtId="0" fontId="34" fillId="2" borderId="4" xfId="0" applyFont="1" applyFill="1" applyBorder="1"/>
    <xf numFmtId="0" fontId="34" fillId="2" borderId="3" xfId="0" applyFont="1" applyFill="1" applyBorder="1" applyAlignment="1"/>
    <xf numFmtId="0" fontId="34" fillId="2" borderId="4" xfId="0" applyFont="1" applyFill="1" applyBorder="1" applyAlignment="1"/>
    <xf numFmtId="0" fontId="24" fillId="2" borderId="3" xfId="0" applyFont="1" applyFill="1" applyBorder="1" applyAlignment="1">
      <alignment horizontal="left"/>
    </xf>
    <xf numFmtId="0" fontId="24" fillId="2" borderId="4" xfId="0" applyFont="1" applyFill="1" applyBorder="1" applyAlignment="1">
      <alignment horizontal="left"/>
    </xf>
    <xf numFmtId="0" fontId="24" fillId="0" borderId="3" xfId="0" applyFont="1" applyFill="1" applyBorder="1" applyAlignment="1">
      <alignment horizontal="left"/>
    </xf>
    <xf numFmtId="0" fontId="24" fillId="0" borderId="4" xfId="0" applyFont="1" applyFill="1" applyBorder="1" applyAlignment="1">
      <alignment horizontal="left"/>
    </xf>
    <xf numFmtId="0" fontId="10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3" fillId="0" borderId="3" xfId="0" applyFont="1" applyBorder="1" applyAlignment="1">
      <alignment horizontal="left"/>
    </xf>
    <xf numFmtId="0" fontId="23" fillId="0" borderId="4" xfId="0" applyFont="1" applyBorder="1" applyAlignment="1">
      <alignment horizontal="left"/>
    </xf>
    <xf numFmtId="0" fontId="24" fillId="0" borderId="3" xfId="0" applyFont="1" applyBorder="1" applyAlignment="1">
      <alignment horizontal="left"/>
    </xf>
    <xf numFmtId="0" fontId="24" fillId="0" borderId="4" xfId="0" applyFont="1" applyBorder="1" applyAlignment="1">
      <alignment horizontal="left"/>
    </xf>
    <xf numFmtId="0" fontId="1" fillId="0" borderId="0" xfId="0" applyFont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28" fillId="2" borderId="0" xfId="0" applyFont="1" applyFill="1" applyAlignment="1">
      <alignment horizontal="left" vertical="center"/>
    </xf>
    <xf numFmtId="0" fontId="36" fillId="0" borderId="0" xfId="0" applyFont="1" applyAlignment="1">
      <alignment horizontal="center"/>
    </xf>
    <xf numFmtId="0" fontId="37" fillId="2" borderId="0" xfId="0" applyFont="1" applyFill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40" fillId="0" borderId="0" xfId="0" applyFont="1" applyAlignment="1">
      <alignment horizontal="center"/>
    </xf>
    <xf numFmtId="0" fontId="23" fillId="0" borderId="0" xfId="0" applyFont="1" applyAlignment="1">
      <alignment horizontal="center" wrapText="1"/>
    </xf>
    <xf numFmtId="0" fontId="37" fillId="0" borderId="6" xfId="0" applyFont="1" applyBorder="1" applyAlignment="1">
      <alignment horizontal="center" vertical="center"/>
    </xf>
    <xf numFmtId="0" fontId="37" fillId="0" borderId="8" xfId="0" applyFont="1" applyBorder="1" applyAlignment="1">
      <alignment horizontal="center" vertical="center"/>
    </xf>
    <xf numFmtId="0" fontId="37" fillId="0" borderId="7" xfId="0" applyFont="1" applyBorder="1" applyAlignment="1">
      <alignment horizontal="center" vertical="center"/>
    </xf>
    <xf numFmtId="0" fontId="37" fillId="0" borderId="0" xfId="0" applyFont="1" applyFill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0" fillId="0" borderId="6" xfId="0" applyFont="1" applyFill="1" applyBorder="1" applyAlignment="1">
      <alignment horizontal="center" vertical="center"/>
    </xf>
    <xf numFmtId="0" fontId="30" fillId="0" borderId="8" xfId="0" applyFont="1" applyFill="1" applyBorder="1" applyAlignment="1">
      <alignment horizontal="center" vertical="center"/>
    </xf>
    <xf numFmtId="0" fontId="30" fillId="0" borderId="7" xfId="0" applyFont="1" applyFill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42" fillId="0" borderId="6" xfId="0" applyFont="1" applyBorder="1" applyAlignment="1">
      <alignment horizontal="center" vertical="center" wrapText="1"/>
    </xf>
    <xf numFmtId="0" fontId="42" fillId="0" borderId="7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15" fillId="0" borderId="7" xfId="0" applyFont="1" applyBorder="1" applyAlignment="1">
      <alignment horizontal="center"/>
    </xf>
  </cellXfs>
  <cellStyles count="13">
    <cellStyle name="Comma_Hoja de trabajo flujo 2007" xfId="7"/>
    <cellStyle name="Millares" xfId="12" builtinId="3"/>
    <cellStyle name="Millares 2" xfId="2"/>
    <cellStyle name="Millares 3" xfId="6"/>
    <cellStyle name="Millares 3 2" xfId="5"/>
    <cellStyle name="Millares 4" xfId="11"/>
    <cellStyle name="Millares 5" xfId="10"/>
    <cellStyle name="Moneda 2" xfId="3"/>
    <cellStyle name="Normal" xfId="0" builtinId="0"/>
    <cellStyle name="Normal 2" xfId="8"/>
    <cellStyle name="Normal 2 2" xfId="1"/>
    <cellStyle name="Normal 2 2 2" xfId="4"/>
    <cellStyle name="Normal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63987</xdr:rowOff>
    </xdr:from>
    <xdr:to>
      <xdr:col>1</xdr:col>
      <xdr:colOff>1401647</xdr:colOff>
      <xdr:row>2</xdr:row>
      <xdr:rowOff>183172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240C069-5859-434D-A2E5-1EA1146ED8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3987"/>
          <a:ext cx="2163647" cy="5148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3</xdr:col>
      <xdr:colOff>972910</xdr:colOff>
      <xdr:row>1</xdr:row>
      <xdr:rowOff>128080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9784651-039B-4E5A-A0EF-293F484575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503589" cy="36620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1518047</xdr:colOff>
      <xdr:row>1</xdr:row>
      <xdr:rowOff>176300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2B6049D-7853-426E-B0E9-EF45EBDE3F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803797" cy="43932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376570</xdr:colOff>
      <xdr:row>0</xdr:row>
      <xdr:rowOff>121832</xdr:rowOff>
    </xdr:from>
    <xdr:to>
      <xdr:col>1</xdr:col>
      <xdr:colOff>712603</xdr:colOff>
      <xdr:row>1</xdr:row>
      <xdr:rowOff>253610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DE8DA27-92D0-4CBA-8733-052006BB67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6570" y="121832"/>
          <a:ext cx="1609725" cy="39759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1265277</xdr:colOff>
      <xdr:row>1</xdr:row>
      <xdr:rowOff>67236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33302D-C65C-4916-9695-E6CB363F22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1265276" cy="30816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1391709</xdr:colOff>
      <xdr:row>1</xdr:row>
      <xdr:rowOff>100830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DB6713A-85CD-4E3D-BE65-316CAF266A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1391708" cy="33895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1200150</xdr:colOff>
      <xdr:row>1</xdr:row>
      <xdr:rowOff>225812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96CE345-F07C-4A26-B947-8639D5BC7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200150" cy="482986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1524001</xdr:colOff>
      <xdr:row>1</xdr:row>
      <xdr:rowOff>128720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1BB6FF1-B393-430F-9380-67B9E52DAE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1524000" cy="3711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mcuello\Desktop\ARCHIVO%20SNS\MODELO%20ESTADOS%20FINANCIERO\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92.22\Carpeta%20Compartida%20Financiera\Users\mcuello\Desktop\ARCHIVO%20SNS\MODELO%20ESTADOS%20FINANCIERO\EEFF%20Digecog%202017-2016%20JARS%20Final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3">
          <cell r="G3">
            <v>1920100</v>
          </cell>
        </row>
        <row r="4">
          <cell r="G4">
            <v>1920100</v>
          </cell>
        </row>
        <row r="5">
          <cell r="G5">
            <v>1920100</v>
          </cell>
        </row>
        <row r="6">
          <cell r="G6">
            <v>1920100</v>
          </cell>
        </row>
        <row r="7">
          <cell r="G7">
            <v>1920100</v>
          </cell>
        </row>
        <row r="8">
          <cell r="G8">
            <v>1920100</v>
          </cell>
        </row>
        <row r="9">
          <cell r="G9">
            <v>1920100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2016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</row>
        <row r="15">
          <cell r="B15" t="str">
            <v>0004</v>
          </cell>
          <cell r="G15">
            <v>192226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1548517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-2196476</v>
          </cell>
          <cell r="G22">
            <v>-2196476</v>
          </cell>
        </row>
        <row r="23">
          <cell r="B23" t="str">
            <v>**</v>
          </cell>
          <cell r="G23">
            <v>-2196476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-1789939</v>
          </cell>
        </row>
        <row r="26">
          <cell r="B26">
            <v>-1789939</v>
          </cell>
          <cell r="G26">
            <v>-1789939</v>
          </cell>
        </row>
        <row r="27">
          <cell r="B27" t="str">
            <v>**</v>
          </cell>
          <cell r="G27">
            <v>-1789939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-28827760</v>
          </cell>
        </row>
        <row r="30">
          <cell r="B30">
            <v>-28827760</v>
          </cell>
          <cell r="G30">
            <v>-28827760</v>
          </cell>
        </row>
        <row r="31">
          <cell r="B31">
            <v>-28827760</v>
          </cell>
          <cell r="G31">
            <v>-28827760</v>
          </cell>
        </row>
        <row r="32">
          <cell r="B32" t="str">
            <v>**</v>
          </cell>
          <cell r="G32">
            <v>-28827760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-283208192</v>
          </cell>
          <cell r="G34">
            <v>-283208192</v>
          </cell>
        </row>
        <row r="35">
          <cell r="B35" t="str">
            <v>**</v>
          </cell>
          <cell r="G35">
            <v>-283208192</v>
          </cell>
        </row>
        <row r="36">
          <cell r="B36">
            <v>-283208192</v>
          </cell>
          <cell r="G36">
            <v>-283208192</v>
          </cell>
        </row>
        <row r="37">
          <cell r="B37">
            <v>-283208192</v>
          </cell>
          <cell r="G37">
            <v>-283208192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903553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5905748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12650112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1161346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3546252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159209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129190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600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6672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2780030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1094412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2245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37268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211643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153372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1424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30416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6542000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53068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2115664</v>
          </cell>
          <cell r="G156">
            <v>2115664</v>
          </cell>
        </row>
        <row r="157">
          <cell r="B157">
            <v>2115664</v>
          </cell>
          <cell r="G157">
            <v>1920100</v>
          </cell>
        </row>
        <row r="158">
          <cell r="G158">
            <v>1920100</v>
          </cell>
        </row>
        <row r="159">
          <cell r="G159">
            <v>1920100</v>
          </cell>
        </row>
        <row r="160">
          <cell r="G160">
            <v>1920100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>
        <row r="2">
          <cell r="C2" t="str">
            <v>Entidad Modelo</v>
          </cell>
        </row>
        <row r="7">
          <cell r="H7">
            <v>2016</v>
          </cell>
        </row>
      </sheetData>
      <sheetData sheetId="2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2">
          <cell r="G2">
            <v>0</v>
          </cell>
        </row>
        <row r="11"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4"/>
  <sheetViews>
    <sheetView view="pageBreakPreview" topLeftCell="A33" zoomScale="124" zoomScaleNormal="130" zoomScaleSheetLayoutView="124" workbookViewId="0">
      <selection activeCell="E17" sqref="E17"/>
    </sheetView>
  </sheetViews>
  <sheetFormatPr baseColWidth="10" defaultRowHeight="15"/>
  <cols>
    <col min="1" max="1" width="11.42578125" customWidth="1"/>
    <col min="2" max="2" width="57.140625" customWidth="1"/>
    <col min="3" max="3" width="22.85546875" customWidth="1"/>
    <col min="4" max="4" width="17.140625" customWidth="1"/>
  </cols>
  <sheetData>
    <row r="1" spans="1:4" ht="15.75">
      <c r="B1" s="256" t="s">
        <v>123</v>
      </c>
      <c r="C1" s="256"/>
    </row>
    <row r="2" spans="1:4" ht="15.75">
      <c r="B2" s="257" t="s">
        <v>107</v>
      </c>
      <c r="C2" s="257"/>
    </row>
    <row r="3" spans="1:4" ht="15.75">
      <c r="B3" s="128" t="s">
        <v>267</v>
      </c>
      <c r="C3" s="128"/>
    </row>
    <row r="4" spans="1:4">
      <c r="B4" s="258" t="s">
        <v>361</v>
      </c>
      <c r="C4" s="258"/>
    </row>
    <row r="5" spans="1:4">
      <c r="B5" s="259" t="s">
        <v>0</v>
      </c>
      <c r="C5" s="259"/>
    </row>
    <row r="6" spans="1:4" ht="18.75">
      <c r="A6" s="49"/>
      <c r="B6" s="107"/>
      <c r="C6" s="107"/>
    </row>
    <row r="7" spans="1:4" ht="18.75">
      <c r="A7" s="260" t="s">
        <v>187</v>
      </c>
      <c r="B7" s="261"/>
      <c r="C7" s="108"/>
    </row>
    <row r="8" spans="1:4" ht="18.75">
      <c r="A8" s="109" t="s">
        <v>67</v>
      </c>
      <c r="B8" s="110"/>
      <c r="C8" s="111">
        <v>0</v>
      </c>
    </row>
    <row r="9" spans="1:4" ht="18.75">
      <c r="A9" s="262" t="s">
        <v>237</v>
      </c>
      <c r="B9" s="263"/>
      <c r="C9" s="112">
        <v>10808450.85</v>
      </c>
    </row>
    <row r="10" spans="1:4" ht="18.75">
      <c r="A10" s="262" t="s">
        <v>224</v>
      </c>
      <c r="B10" s="263" t="s">
        <v>224</v>
      </c>
      <c r="C10" s="112">
        <v>22903411.91</v>
      </c>
    </row>
    <row r="11" spans="1:4" ht="18.75">
      <c r="A11" s="254" t="str">
        <f>'Efectivo Nota 7'!$B$13</f>
        <v>Fondo y Suspenso (Enseñanza)</v>
      </c>
      <c r="B11" s="255"/>
      <c r="C11" s="112">
        <v>1006995.36</v>
      </c>
    </row>
    <row r="12" spans="1:4" ht="18.75">
      <c r="A12" s="252" t="s">
        <v>80</v>
      </c>
      <c r="B12" s="253"/>
      <c r="C12" s="113">
        <v>25941.37</v>
      </c>
    </row>
    <row r="13" spans="1:4" ht="18.75">
      <c r="A13" s="181" t="s">
        <v>232</v>
      </c>
      <c r="B13" s="182"/>
      <c r="C13" s="112">
        <v>12894358.67</v>
      </c>
    </row>
    <row r="14" spans="1:4" ht="18.75">
      <c r="A14" s="181" t="s">
        <v>301</v>
      </c>
      <c r="B14" s="182" t="s">
        <v>351</v>
      </c>
      <c r="C14" s="112">
        <v>1661119.82</v>
      </c>
    </row>
    <row r="15" spans="1:4" ht="18.75">
      <c r="A15" s="252" t="s">
        <v>233</v>
      </c>
      <c r="B15" s="253"/>
      <c r="C15" s="112">
        <v>7290840</v>
      </c>
      <c r="D15" s="43"/>
    </row>
    <row r="16" spans="1:4" ht="18.75">
      <c r="A16" s="252" t="s">
        <v>234</v>
      </c>
      <c r="B16" s="253"/>
      <c r="C16" s="112">
        <v>8318928.5599999996</v>
      </c>
    </row>
    <row r="17" spans="1:3" ht="18.75">
      <c r="A17" s="252" t="s">
        <v>235</v>
      </c>
      <c r="B17" s="253"/>
      <c r="C17" s="113">
        <v>32994581.59</v>
      </c>
    </row>
    <row r="18" spans="1:3" ht="18.75">
      <c r="A18" s="181" t="s">
        <v>236</v>
      </c>
      <c r="B18" s="182"/>
      <c r="C18" s="113">
        <v>15836417.199999999</v>
      </c>
    </row>
    <row r="19" spans="1:3" s="197" customFormat="1" ht="18.75">
      <c r="A19" s="252" t="s">
        <v>188</v>
      </c>
      <c r="B19" s="253"/>
      <c r="C19" s="113">
        <v>230854263.69999999</v>
      </c>
    </row>
    <row r="20" spans="1:3" s="197" customFormat="1" ht="18.75">
      <c r="A20" s="252" t="s">
        <v>189</v>
      </c>
      <c r="B20" s="253"/>
      <c r="C20" s="114">
        <v>-56352892.420000002</v>
      </c>
    </row>
    <row r="21" spans="1:3" s="197" customFormat="1" ht="18.75">
      <c r="A21" s="252" t="s">
        <v>190</v>
      </c>
      <c r="B21" s="253"/>
      <c r="C21" s="242">
        <v>-16827275.239999998</v>
      </c>
    </row>
    <row r="22" spans="1:3" s="197" customFormat="1" ht="18.75">
      <c r="A22" s="252" t="s">
        <v>82</v>
      </c>
      <c r="B22" s="253"/>
      <c r="C22" s="242">
        <v>-99121279.819999993</v>
      </c>
    </row>
    <row r="23" spans="1:3" s="197" customFormat="1" ht="18.75">
      <c r="A23" s="252" t="s">
        <v>191</v>
      </c>
      <c r="B23" s="253"/>
      <c r="C23" s="242">
        <v>-167525811.46000001</v>
      </c>
    </row>
    <row r="24" spans="1:3" s="197" customFormat="1" ht="18.75">
      <c r="A24" s="243" t="s">
        <v>222</v>
      </c>
      <c r="B24" s="244"/>
      <c r="C24" s="114">
        <v>-15292569.76</v>
      </c>
    </row>
    <row r="25" spans="1:3" s="197" customFormat="1" ht="18.75">
      <c r="A25" s="240" t="s">
        <v>221</v>
      </c>
      <c r="B25" s="239"/>
      <c r="C25" s="114">
        <v>-8953733.0700000003</v>
      </c>
    </row>
    <row r="26" spans="1:3" s="197" customFormat="1" ht="18.75">
      <c r="A26" s="243" t="s">
        <v>254</v>
      </c>
      <c r="B26" s="244"/>
      <c r="C26" s="114">
        <v>-14493185.93</v>
      </c>
    </row>
    <row r="27" spans="1:3" s="197" customFormat="1" ht="18.75">
      <c r="A27" s="240" t="s">
        <v>278</v>
      </c>
      <c r="B27" s="239"/>
      <c r="C27" s="114">
        <v>-175000</v>
      </c>
    </row>
    <row r="28" spans="1:3" s="197" customFormat="1" ht="18.75">
      <c r="A28" s="243" t="s">
        <v>279</v>
      </c>
      <c r="B28" s="244"/>
      <c r="C28" s="114">
        <v>-35750</v>
      </c>
    </row>
    <row r="29" spans="1:3" s="197" customFormat="1" ht="18.75">
      <c r="A29" s="243" t="s">
        <v>277</v>
      </c>
      <c r="B29" s="244"/>
      <c r="C29" s="114">
        <v>-2245757.0499999998</v>
      </c>
    </row>
    <row r="30" spans="1:3" ht="18.75">
      <c r="A30" s="243" t="s">
        <v>269</v>
      </c>
      <c r="B30" s="244"/>
      <c r="C30" s="117">
        <v>1005737.79</v>
      </c>
    </row>
    <row r="31" spans="1:3" ht="18.75">
      <c r="A31" s="243" t="s">
        <v>270</v>
      </c>
      <c r="B31" s="244"/>
      <c r="C31" s="117">
        <v>174498.88</v>
      </c>
    </row>
    <row r="32" spans="1:3" ht="18.75">
      <c r="A32" s="243" t="s">
        <v>256</v>
      </c>
      <c r="B32" s="244"/>
      <c r="C32" s="117">
        <v>131000</v>
      </c>
    </row>
    <row r="33" spans="1:3" ht="18.75">
      <c r="A33" s="243" t="s">
        <v>334</v>
      </c>
      <c r="B33" s="244"/>
      <c r="C33" s="117">
        <v>1552082.92</v>
      </c>
    </row>
    <row r="34" spans="1:3" ht="18.75">
      <c r="A34" s="245" t="s">
        <v>271</v>
      </c>
      <c r="B34" s="244"/>
      <c r="C34" s="117"/>
    </row>
    <row r="35" spans="1:3" ht="18.75">
      <c r="A35" s="250" t="s">
        <v>257</v>
      </c>
      <c r="B35" s="251"/>
      <c r="C35" s="117">
        <v>91500</v>
      </c>
    </row>
    <row r="36" spans="1:3" ht="18.75">
      <c r="A36" s="189" t="s">
        <v>317</v>
      </c>
      <c r="B36" s="190"/>
      <c r="C36" s="117"/>
    </row>
    <row r="37" spans="1:3" ht="18.75">
      <c r="A37" s="243" t="s">
        <v>193</v>
      </c>
      <c r="B37" s="244"/>
      <c r="C37" s="117">
        <v>264773.96000000002</v>
      </c>
    </row>
    <row r="38" spans="1:3" ht="18.75">
      <c r="A38" s="243" t="s">
        <v>194</v>
      </c>
      <c r="B38" s="244"/>
      <c r="C38" s="117">
        <v>251218.08</v>
      </c>
    </row>
    <row r="39" spans="1:3" ht="18.75">
      <c r="A39" s="243" t="s">
        <v>242</v>
      </c>
      <c r="B39" s="244"/>
      <c r="C39" s="117">
        <v>30236.880000000001</v>
      </c>
    </row>
    <row r="40" spans="1:3" ht="18.75">
      <c r="A40" s="250" t="s">
        <v>195</v>
      </c>
      <c r="B40" s="251"/>
      <c r="C40" s="117">
        <v>26298.13</v>
      </c>
    </row>
    <row r="41" spans="1:3" ht="18.75">
      <c r="A41" s="119" t="s">
        <v>198</v>
      </c>
      <c r="B41" s="119"/>
      <c r="C41" s="117">
        <v>70800</v>
      </c>
    </row>
    <row r="42" spans="1:3" ht="18.75">
      <c r="A42" s="119" t="s">
        <v>199</v>
      </c>
      <c r="B42" s="119"/>
      <c r="C42" s="117"/>
    </row>
    <row r="43" spans="1:3" ht="18.75">
      <c r="A43" s="243" t="s">
        <v>326</v>
      </c>
      <c r="B43" s="244"/>
      <c r="C43" s="117">
        <v>25934.04</v>
      </c>
    </row>
    <row r="44" spans="1:3" ht="18.75">
      <c r="A44" s="243" t="s">
        <v>201</v>
      </c>
      <c r="B44" s="244"/>
      <c r="C44" s="117">
        <v>419154.79</v>
      </c>
    </row>
    <row r="45" spans="1:3" ht="18.75">
      <c r="A45" s="223" t="s">
        <v>343</v>
      </c>
      <c r="B45" s="224"/>
      <c r="C45" s="117"/>
    </row>
    <row r="46" spans="1:3" ht="18.75">
      <c r="A46" s="243" t="s">
        <v>344</v>
      </c>
      <c r="B46" s="244"/>
      <c r="C46" s="117"/>
    </row>
    <row r="47" spans="1:3" ht="18.75">
      <c r="A47" s="235" t="s">
        <v>372</v>
      </c>
      <c r="B47" s="236"/>
      <c r="C47" s="117">
        <v>9558</v>
      </c>
    </row>
    <row r="48" spans="1:3" ht="18.75">
      <c r="A48" s="115" t="s">
        <v>371</v>
      </c>
      <c r="B48" s="116"/>
      <c r="C48" s="117">
        <v>20000</v>
      </c>
    </row>
    <row r="49" spans="1:3" ht="18.75">
      <c r="A49" s="185" t="s">
        <v>318</v>
      </c>
      <c r="B49" s="186"/>
      <c r="C49" s="120"/>
    </row>
    <row r="50" spans="1:3" ht="18.75">
      <c r="A50" s="243" t="s">
        <v>202</v>
      </c>
      <c r="B50" s="244"/>
      <c r="C50" s="117"/>
    </row>
    <row r="51" spans="1:3" ht="18.75">
      <c r="A51" s="118" t="s">
        <v>203</v>
      </c>
      <c r="B51" s="118"/>
      <c r="C51" s="117"/>
    </row>
    <row r="52" spans="1:3" ht="18.75">
      <c r="A52" s="119" t="s">
        <v>331</v>
      </c>
      <c r="B52" s="119"/>
      <c r="C52" s="117">
        <v>10200</v>
      </c>
    </row>
    <row r="53" spans="1:3" ht="18.75">
      <c r="A53" s="119" t="s">
        <v>328</v>
      </c>
      <c r="B53" s="119"/>
      <c r="C53" s="117"/>
    </row>
    <row r="54" spans="1:3" ht="18.75">
      <c r="A54" s="248" t="s">
        <v>298</v>
      </c>
      <c r="B54" s="249"/>
      <c r="C54" s="117"/>
    </row>
    <row r="55" spans="1:3" ht="18.75">
      <c r="A55" s="119" t="s">
        <v>205</v>
      </c>
      <c r="B55" s="119"/>
      <c r="C55" s="117">
        <v>998541.5</v>
      </c>
    </row>
    <row r="56" spans="1:3" ht="18.75">
      <c r="A56" s="119" t="s">
        <v>214</v>
      </c>
      <c r="B56" s="119"/>
      <c r="C56" s="117"/>
    </row>
    <row r="57" spans="1:3" ht="18.75">
      <c r="A57" s="119" t="s">
        <v>307</v>
      </c>
      <c r="B57" s="119"/>
      <c r="C57" s="117">
        <v>2439999.9900000002</v>
      </c>
    </row>
    <row r="58" spans="1:3" ht="18.75">
      <c r="A58" s="119" t="s">
        <v>206</v>
      </c>
      <c r="B58" s="119"/>
      <c r="C58" s="117"/>
    </row>
    <row r="59" spans="1:3" ht="18.75">
      <c r="A59" s="119" t="s">
        <v>336</v>
      </c>
      <c r="B59" s="119"/>
      <c r="C59" s="117"/>
    </row>
    <row r="60" spans="1:3" ht="18.75">
      <c r="A60" s="119" t="s">
        <v>207</v>
      </c>
      <c r="B60" s="119"/>
      <c r="C60" s="117">
        <v>8732</v>
      </c>
    </row>
    <row r="61" spans="1:3" ht="18.75">
      <c r="A61" s="119" t="s">
        <v>208</v>
      </c>
      <c r="B61" s="119"/>
      <c r="C61" s="117"/>
    </row>
    <row r="62" spans="1:3" ht="18.75">
      <c r="A62" s="248" t="s">
        <v>244</v>
      </c>
      <c r="B62" s="249"/>
      <c r="C62" s="117">
        <v>612056.68000000005</v>
      </c>
    </row>
    <row r="63" spans="1:3" ht="18.75">
      <c r="A63" s="119" t="s">
        <v>209</v>
      </c>
      <c r="B63" s="119"/>
      <c r="C63" s="117">
        <v>8717096.6600000001</v>
      </c>
    </row>
    <row r="64" spans="1:3" ht="18.75">
      <c r="A64" s="233" t="s">
        <v>367</v>
      </c>
      <c r="B64" s="234"/>
      <c r="C64" s="117">
        <v>64315.9</v>
      </c>
    </row>
    <row r="65" spans="1:3" ht="18.75">
      <c r="A65" s="243" t="s">
        <v>210</v>
      </c>
      <c r="B65" s="244"/>
      <c r="C65" s="117"/>
    </row>
    <row r="66" spans="1:3" ht="18.75">
      <c r="A66" s="231" t="s">
        <v>364</v>
      </c>
      <c r="B66" s="232"/>
      <c r="C66" s="117"/>
    </row>
    <row r="67" spans="1:3" ht="18.75">
      <c r="A67" s="243" t="s">
        <v>299</v>
      </c>
      <c r="B67" s="244"/>
      <c r="C67" s="117"/>
    </row>
    <row r="68" spans="1:3" ht="18.75">
      <c r="A68" s="243" t="s">
        <v>363</v>
      </c>
      <c r="B68" s="244"/>
      <c r="C68" s="117">
        <v>39780</v>
      </c>
    </row>
    <row r="69" spans="1:3" ht="18.75">
      <c r="A69" s="191" t="s">
        <v>320</v>
      </c>
      <c r="B69" s="192"/>
      <c r="C69" s="117">
        <v>44404.800000000003</v>
      </c>
    </row>
    <row r="70" spans="1:3" ht="18.75">
      <c r="A70" s="191" t="s">
        <v>321</v>
      </c>
      <c r="B70" s="192"/>
      <c r="C70" s="117"/>
    </row>
    <row r="71" spans="1:3" ht="18.75">
      <c r="A71" s="198" t="s">
        <v>263</v>
      </c>
      <c r="B71" s="199"/>
      <c r="C71" s="117">
        <v>6672.9</v>
      </c>
    </row>
    <row r="72" spans="1:3" ht="18.75">
      <c r="A72" s="243" t="s">
        <v>365</v>
      </c>
      <c r="B72" s="244"/>
      <c r="C72" s="117">
        <v>9313999.9000000004</v>
      </c>
    </row>
    <row r="73" spans="1:3" ht="18.75">
      <c r="A73" s="243" t="s">
        <v>212</v>
      </c>
      <c r="B73" s="244"/>
      <c r="C73" s="117">
        <v>896426.18</v>
      </c>
    </row>
    <row r="74" spans="1:3" ht="18.75">
      <c r="A74" s="243" t="s">
        <v>273</v>
      </c>
      <c r="B74" s="244"/>
      <c r="C74" s="117">
        <v>4970057</v>
      </c>
    </row>
    <row r="75" spans="1:3" ht="18.75">
      <c r="A75" s="243" t="s">
        <v>373</v>
      </c>
      <c r="B75" s="244"/>
      <c r="C75" s="117">
        <v>25275.599999999999</v>
      </c>
    </row>
    <row r="76" spans="1:3" ht="18.75">
      <c r="A76" s="183" t="s">
        <v>377</v>
      </c>
      <c r="B76" s="184"/>
      <c r="C76" s="117">
        <v>32109.97</v>
      </c>
    </row>
    <row r="77" spans="1:3" ht="18.75">
      <c r="A77" s="232" t="s">
        <v>366</v>
      </c>
      <c r="B77" s="232"/>
      <c r="C77" s="117"/>
    </row>
    <row r="78" spans="1:3" ht="18.75">
      <c r="A78" s="243" t="s">
        <v>276</v>
      </c>
      <c r="B78" s="244"/>
      <c r="C78" s="117"/>
    </row>
    <row r="79" spans="1:3" ht="18.75">
      <c r="A79" s="243" t="s">
        <v>375</v>
      </c>
      <c r="B79" s="244"/>
      <c r="C79" s="117">
        <v>325891.15999999997</v>
      </c>
    </row>
    <row r="80" spans="1:3" ht="18.75">
      <c r="A80" s="176" t="s">
        <v>362</v>
      </c>
      <c r="B80" s="175"/>
      <c r="C80" s="117"/>
    </row>
    <row r="81" spans="1:3" ht="18.75">
      <c r="A81" s="177" t="s">
        <v>308</v>
      </c>
      <c r="B81" s="178" t="s">
        <v>327</v>
      </c>
      <c r="C81" s="117"/>
    </row>
    <row r="82" spans="1:3" ht="18.75">
      <c r="A82" s="115" t="s">
        <v>215</v>
      </c>
      <c r="B82" s="114"/>
      <c r="C82" s="117"/>
    </row>
    <row r="83" spans="1:3" ht="18.75">
      <c r="A83" s="115" t="s">
        <v>323</v>
      </c>
      <c r="B83" s="121"/>
      <c r="C83" s="117"/>
    </row>
    <row r="84" spans="1:3" ht="18.75">
      <c r="A84" s="115" t="s">
        <v>216</v>
      </c>
      <c r="B84" s="121"/>
      <c r="C84" s="117">
        <v>1173252.8</v>
      </c>
    </row>
    <row r="85" spans="1:3" ht="18.75">
      <c r="A85" s="129" t="s">
        <v>274</v>
      </c>
      <c r="B85" s="121"/>
      <c r="C85" s="117">
        <v>4956</v>
      </c>
    </row>
    <row r="86" spans="1:3" ht="18.75">
      <c r="A86" s="243" t="s">
        <v>322</v>
      </c>
      <c r="B86" s="244"/>
      <c r="C86" s="117">
        <v>1322243.1000000001</v>
      </c>
    </row>
    <row r="87" spans="1:3" ht="18.75">
      <c r="A87" s="243" t="s">
        <v>255</v>
      </c>
      <c r="B87" s="244"/>
      <c r="C87" s="117">
        <v>92099</v>
      </c>
    </row>
    <row r="88" spans="1:3" ht="18.75">
      <c r="A88" s="119" t="s">
        <v>345</v>
      </c>
      <c r="B88" s="119"/>
      <c r="C88" s="117"/>
    </row>
    <row r="89" spans="1:3" ht="18.75">
      <c r="A89" s="119" t="s">
        <v>368</v>
      </c>
      <c r="B89" s="119"/>
      <c r="C89" s="117"/>
    </row>
    <row r="90" spans="1:3" ht="18.75">
      <c r="A90" s="119" t="s">
        <v>308</v>
      </c>
      <c r="B90" s="119"/>
      <c r="C90" s="117">
        <v>7869.42</v>
      </c>
    </row>
    <row r="91" spans="1:3" ht="18.75">
      <c r="A91" s="248" t="s">
        <v>275</v>
      </c>
      <c r="B91" s="249"/>
      <c r="C91" s="117"/>
    </row>
    <row r="92" spans="1:3" ht="18.75">
      <c r="A92" s="126" t="s">
        <v>263</v>
      </c>
      <c r="B92" s="127"/>
      <c r="C92" s="117"/>
    </row>
    <row r="93" spans="1:3" ht="18.75">
      <c r="A93" s="248" t="s">
        <v>300</v>
      </c>
      <c r="B93" s="249"/>
      <c r="C93" s="117"/>
    </row>
    <row r="94" spans="1:3" s="227" customFormat="1" ht="18.75">
      <c r="A94" s="225" t="s">
        <v>347</v>
      </c>
      <c r="B94" s="226"/>
      <c r="C94" s="117"/>
    </row>
    <row r="95" spans="1:3" ht="18.75">
      <c r="A95" s="248" t="s">
        <v>231</v>
      </c>
      <c r="B95" s="249"/>
      <c r="C95" s="117">
        <v>469500</v>
      </c>
    </row>
    <row r="96" spans="1:3" ht="18.75">
      <c r="A96" s="248" t="s">
        <v>253</v>
      </c>
      <c r="B96" s="249"/>
      <c r="C96" s="117">
        <v>247637.24</v>
      </c>
    </row>
    <row r="97" spans="1:3" ht="18.75">
      <c r="A97" s="248" t="s">
        <v>229</v>
      </c>
      <c r="B97" s="249"/>
      <c r="C97" s="117">
        <v>266390.90000000002</v>
      </c>
    </row>
    <row r="98" spans="1:3" ht="18.75">
      <c r="A98" s="248" t="s">
        <v>230</v>
      </c>
      <c r="B98" s="249"/>
      <c r="C98" s="117"/>
    </row>
    <row r="99" spans="1:3" ht="18.75">
      <c r="A99" s="248" t="s">
        <v>337</v>
      </c>
      <c r="B99" s="249"/>
      <c r="C99" s="117"/>
    </row>
    <row r="100" spans="1:3" ht="18.75">
      <c r="A100" s="248" t="s">
        <v>243</v>
      </c>
      <c r="B100" s="249"/>
      <c r="C100" s="117">
        <v>6335.42</v>
      </c>
    </row>
    <row r="101" spans="1:3" ht="18.75">
      <c r="A101" s="237" t="s">
        <v>376</v>
      </c>
      <c r="B101" s="238"/>
      <c r="C101" s="117">
        <v>37050</v>
      </c>
    </row>
    <row r="102" spans="1:3" ht="18.75">
      <c r="A102" s="179" t="s">
        <v>378</v>
      </c>
      <c r="B102" s="180" t="s">
        <v>338</v>
      </c>
      <c r="C102" s="117">
        <v>20396</v>
      </c>
    </row>
    <row r="103" spans="1:3" ht="18.75">
      <c r="A103" s="237" t="s">
        <v>374</v>
      </c>
      <c r="B103" s="238"/>
      <c r="C103" s="117">
        <v>94063.7</v>
      </c>
    </row>
    <row r="104" spans="1:3" ht="18.75">
      <c r="A104" s="195" t="s">
        <v>329</v>
      </c>
      <c r="B104" s="196" t="s">
        <v>330</v>
      </c>
      <c r="C104" s="117">
        <v>22892</v>
      </c>
    </row>
    <row r="105" spans="1:3" ht="18.75">
      <c r="A105" s="248" t="s">
        <v>310</v>
      </c>
      <c r="B105" s="249"/>
      <c r="C105" s="117"/>
    </row>
    <row r="106" spans="1:3" ht="18.75">
      <c r="A106" s="187" t="s">
        <v>319</v>
      </c>
      <c r="B106" s="188"/>
      <c r="C106" s="117"/>
    </row>
    <row r="107" spans="1:3" ht="18.75">
      <c r="A107" s="179" t="s">
        <v>309</v>
      </c>
      <c r="B107" s="180"/>
      <c r="C107" s="117">
        <v>30562</v>
      </c>
    </row>
    <row r="108" spans="1:3" ht="18.75">
      <c r="A108" s="179" t="s">
        <v>204</v>
      </c>
      <c r="B108" s="180"/>
      <c r="C108" s="117">
        <v>442</v>
      </c>
    </row>
    <row r="109" spans="1:3" ht="18.75">
      <c r="A109" s="243" t="s">
        <v>213</v>
      </c>
      <c r="B109" s="244"/>
      <c r="C109" s="114">
        <v>53902.43</v>
      </c>
    </row>
    <row r="110" spans="1:3" ht="18.75">
      <c r="A110" s="246" t="s">
        <v>122</v>
      </c>
      <c r="B110" s="247"/>
      <c r="C110" s="113">
        <f>SUM(C8:C109)</f>
        <v>-5.2074028644710779E-8</v>
      </c>
    </row>
    <row r="111" spans="1:3" ht="18.75">
      <c r="A111" s="49"/>
      <c r="B111" s="49"/>
      <c r="C111" s="122"/>
    </row>
    <row r="112" spans="1:3" ht="18.75">
      <c r="A112" s="49"/>
      <c r="B112" s="49"/>
      <c r="C112" s="122" t="s">
        <v>15</v>
      </c>
    </row>
    <row r="113" spans="3:3">
      <c r="C113" s="42"/>
    </row>
    <row r="114" spans="3:3">
      <c r="C114" s="42"/>
    </row>
  </sheetData>
  <autoFilter ref="A7:C110">
    <filterColumn colId="0" showButton="0"/>
  </autoFilter>
  <mergeCells count="59">
    <mergeCell ref="A35:B35"/>
    <mergeCell ref="A24:B24"/>
    <mergeCell ref="A30:B30"/>
    <mergeCell ref="A26:B26"/>
    <mergeCell ref="B1:C1"/>
    <mergeCell ref="B2:C2"/>
    <mergeCell ref="B4:C4"/>
    <mergeCell ref="B5:C5"/>
    <mergeCell ref="A23:B23"/>
    <mergeCell ref="A21:B21"/>
    <mergeCell ref="A20:B20"/>
    <mergeCell ref="A7:B7"/>
    <mergeCell ref="A9:B9"/>
    <mergeCell ref="A10:B10"/>
    <mergeCell ref="A16:B16"/>
    <mergeCell ref="A19:B19"/>
    <mergeCell ref="A15:B15"/>
    <mergeCell ref="A17:B17"/>
    <mergeCell ref="A11:B11"/>
    <mergeCell ref="A12:B12"/>
    <mergeCell ref="A22:B22"/>
    <mergeCell ref="A46:B46"/>
    <mergeCell ref="A86:B86"/>
    <mergeCell ref="A74:B74"/>
    <mergeCell ref="A79:B79"/>
    <mergeCell ref="A54:B54"/>
    <mergeCell ref="A44:B44"/>
    <mergeCell ref="A37:B37"/>
    <mergeCell ref="A38:B38"/>
    <mergeCell ref="A40:B40"/>
    <mergeCell ref="A39:B39"/>
    <mergeCell ref="A43:B43"/>
    <mergeCell ref="A50:B50"/>
    <mergeCell ref="A62:B62"/>
    <mergeCell ref="A73:B73"/>
    <mergeCell ref="A65:B65"/>
    <mergeCell ref="A68:B68"/>
    <mergeCell ref="A72:B72"/>
    <mergeCell ref="A67:B67"/>
    <mergeCell ref="A78:B78"/>
    <mergeCell ref="A75:B75"/>
    <mergeCell ref="A110:B110"/>
    <mergeCell ref="A109:B109"/>
    <mergeCell ref="A97:B97"/>
    <mergeCell ref="A96:B96"/>
    <mergeCell ref="A98:B98"/>
    <mergeCell ref="A105:B105"/>
    <mergeCell ref="A99:B99"/>
    <mergeCell ref="A95:B95"/>
    <mergeCell ref="A100:B100"/>
    <mergeCell ref="A87:B87"/>
    <mergeCell ref="A93:B93"/>
    <mergeCell ref="A91:B91"/>
    <mergeCell ref="A29:B29"/>
    <mergeCell ref="A28:B28"/>
    <mergeCell ref="A34:B34"/>
    <mergeCell ref="A32:B32"/>
    <mergeCell ref="A33:B33"/>
    <mergeCell ref="A31:B31"/>
  </mergeCells>
  <pageMargins left="0" right="0" top="0" bottom="0" header="0.31496062992125984" footer="0.31496062992125984"/>
  <pageSetup paperSize="9" scale="95" fitToWidth="0" orientation="portrait" verticalDpi="0" r:id="rId1"/>
  <rowBreaks count="2" manualBreakCount="2">
    <brk id="41" max="2" man="1"/>
    <brk id="80" max="2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9"/>
  <sheetViews>
    <sheetView zoomScaleNormal="100" zoomScaleSheetLayoutView="130" workbookViewId="0">
      <selection activeCell="B65" sqref="B65"/>
    </sheetView>
  </sheetViews>
  <sheetFormatPr baseColWidth="10" defaultRowHeight="15"/>
  <cols>
    <col min="1" max="1" width="65.28515625" customWidth="1"/>
    <col min="2" max="2" width="27.28515625" style="43" customWidth="1"/>
  </cols>
  <sheetData>
    <row r="1" spans="1:3" ht="15.75">
      <c r="A1" s="264" t="s">
        <v>123</v>
      </c>
      <c r="B1" s="264"/>
    </row>
    <row r="2" spans="1:3" ht="15.75">
      <c r="A2" s="264" t="s">
        <v>124</v>
      </c>
      <c r="B2" s="264"/>
    </row>
    <row r="3" spans="1:3" ht="15.75">
      <c r="A3" s="264" t="s">
        <v>15</v>
      </c>
      <c r="B3" s="264"/>
    </row>
    <row r="4" spans="1:3" ht="15" customHeight="1">
      <c r="A4" s="264" t="s">
        <v>0</v>
      </c>
      <c r="B4" s="264"/>
    </row>
    <row r="5" spans="1:3" ht="15" customHeight="1"/>
    <row r="6" spans="1:3" ht="15" customHeight="1">
      <c r="A6" s="34" t="s">
        <v>125</v>
      </c>
      <c r="B6" s="80" t="s">
        <v>83</v>
      </c>
      <c r="C6" s="49"/>
    </row>
    <row r="7" spans="1:3" ht="19.5" customHeight="1">
      <c r="A7" s="35" t="s">
        <v>126</v>
      </c>
      <c r="B7" s="81"/>
      <c r="C7" s="49"/>
    </row>
    <row r="8" spans="1:3" ht="19.5" customHeight="1">
      <c r="A8" s="36" t="s">
        <v>127</v>
      </c>
      <c r="B8" s="82">
        <f>SUM(B9:B24)</f>
        <v>3511248.51</v>
      </c>
      <c r="C8" s="49"/>
    </row>
    <row r="9" spans="1:3" ht="15" customHeight="1">
      <c r="A9" s="50" t="s">
        <v>128</v>
      </c>
      <c r="B9" s="123">
        <v>1005737.79</v>
      </c>
      <c r="C9" s="49"/>
    </row>
    <row r="10" spans="1:3" ht="18" customHeight="1">
      <c r="A10" s="50" t="s">
        <v>293</v>
      </c>
      <c r="B10" s="123">
        <v>174498.88</v>
      </c>
      <c r="C10" s="49"/>
    </row>
    <row r="11" spans="1:3" ht="18" customHeight="1">
      <c r="A11" s="50" t="s">
        <v>281</v>
      </c>
      <c r="B11" s="123">
        <v>131000</v>
      </c>
      <c r="C11" s="49"/>
    </row>
    <row r="12" spans="1:3" ht="18.75">
      <c r="A12" s="50" t="s">
        <v>192</v>
      </c>
      <c r="B12" s="123">
        <v>91500</v>
      </c>
      <c r="C12" s="49"/>
    </row>
    <row r="13" spans="1:3" ht="18.75">
      <c r="A13" s="50" t="s">
        <v>282</v>
      </c>
      <c r="B13" s="123">
        <v>1552082.92</v>
      </c>
      <c r="C13" s="49"/>
    </row>
    <row r="14" spans="1:3" ht="18.75">
      <c r="A14" s="50" t="s">
        <v>283</v>
      </c>
      <c r="B14" s="123"/>
      <c r="C14" s="49"/>
    </row>
    <row r="15" spans="1:3" ht="18.75">
      <c r="A15" s="50" t="s">
        <v>129</v>
      </c>
      <c r="B15" s="123"/>
      <c r="C15" s="49"/>
    </row>
    <row r="16" spans="1:3" ht="18.75">
      <c r="A16" s="50" t="s">
        <v>219</v>
      </c>
      <c r="B16" s="123"/>
      <c r="C16" s="49"/>
    </row>
    <row r="17" spans="1:3" ht="18.75">
      <c r="A17" s="50" t="s">
        <v>130</v>
      </c>
      <c r="B17" s="123"/>
      <c r="C17" s="49"/>
    </row>
    <row r="18" spans="1:3" ht="18.75">
      <c r="A18" s="50" t="s">
        <v>245</v>
      </c>
      <c r="B18" s="123"/>
      <c r="C18" s="49"/>
    </row>
    <row r="19" spans="1:3" ht="18.75">
      <c r="A19" s="50" t="s">
        <v>295</v>
      </c>
      <c r="B19" s="123"/>
      <c r="C19" s="49"/>
    </row>
    <row r="20" spans="1:3" ht="18.75">
      <c r="A20" s="50" t="s">
        <v>311</v>
      </c>
      <c r="B20" s="123"/>
      <c r="C20" s="49"/>
    </row>
    <row r="21" spans="1:3" ht="18.75">
      <c r="A21" s="50" t="s">
        <v>193</v>
      </c>
      <c r="B21" s="124">
        <v>264773.96000000002</v>
      </c>
      <c r="C21" s="49"/>
    </row>
    <row r="22" spans="1:3" ht="18.75">
      <c r="A22" s="50" t="s">
        <v>194</v>
      </c>
      <c r="B22" s="124">
        <v>251218.08</v>
      </c>
      <c r="C22" s="49"/>
    </row>
    <row r="23" spans="1:3" ht="18.75">
      <c r="A23" s="50" t="s">
        <v>242</v>
      </c>
      <c r="B23" s="124">
        <v>30236.880000000001</v>
      </c>
      <c r="C23" s="49"/>
    </row>
    <row r="24" spans="1:3" ht="18.75">
      <c r="A24" s="50" t="s">
        <v>259</v>
      </c>
      <c r="B24" s="123">
        <v>10200</v>
      </c>
      <c r="C24" s="49"/>
    </row>
    <row r="25" spans="1:3" ht="18.75">
      <c r="A25" s="50" t="s">
        <v>239</v>
      </c>
      <c r="B25" s="123"/>
      <c r="C25" s="49"/>
    </row>
    <row r="26" spans="1:3" ht="18.75">
      <c r="A26" s="35" t="s">
        <v>131</v>
      </c>
      <c r="B26" s="125"/>
      <c r="C26" s="49"/>
    </row>
    <row r="27" spans="1:3" s="197" customFormat="1" ht="18.75">
      <c r="A27" s="200" t="s">
        <v>132</v>
      </c>
      <c r="B27" s="125">
        <f>SUM(B29:B63)</f>
        <v>4050962.7800000003</v>
      </c>
      <c r="C27" s="201"/>
    </row>
    <row r="28" spans="1:3" ht="18.75">
      <c r="A28" s="50" t="s">
        <v>133</v>
      </c>
      <c r="B28" s="123"/>
      <c r="C28" s="49"/>
    </row>
    <row r="29" spans="1:3" ht="18.75">
      <c r="A29" s="50" t="s">
        <v>134</v>
      </c>
      <c r="B29" s="123"/>
      <c r="C29" s="49"/>
    </row>
    <row r="30" spans="1:3" ht="18.75">
      <c r="A30" s="50" t="s">
        <v>203</v>
      </c>
      <c r="B30" s="123"/>
      <c r="C30" s="49"/>
    </row>
    <row r="31" spans="1:3" ht="18.75">
      <c r="A31" s="50" t="s">
        <v>204</v>
      </c>
      <c r="B31" s="123">
        <v>442</v>
      </c>
      <c r="C31" s="49"/>
    </row>
    <row r="32" spans="1:3" ht="18.75">
      <c r="A32" s="50" t="s">
        <v>292</v>
      </c>
      <c r="B32" s="123"/>
      <c r="C32" s="49"/>
    </row>
    <row r="33" spans="1:3" ht="18.75">
      <c r="A33" s="50" t="s">
        <v>380</v>
      </c>
      <c r="B33" s="123">
        <v>20000</v>
      </c>
      <c r="C33" s="49"/>
    </row>
    <row r="34" spans="1:3" ht="18.75">
      <c r="A34" s="50" t="s">
        <v>297</v>
      </c>
      <c r="B34" s="123"/>
      <c r="C34" s="49"/>
    </row>
    <row r="35" spans="1:3" ht="18.75">
      <c r="A35" s="50" t="s">
        <v>312</v>
      </c>
      <c r="B35" s="123">
        <v>998541.5</v>
      </c>
      <c r="C35" s="49"/>
    </row>
    <row r="36" spans="1:3" ht="18.75">
      <c r="A36" s="50" t="s">
        <v>349</v>
      </c>
      <c r="B36" s="123"/>
      <c r="C36" s="49"/>
    </row>
    <row r="37" spans="1:3" ht="18.75">
      <c r="A37" s="50" t="s">
        <v>381</v>
      </c>
      <c r="B37" s="123">
        <v>25275.599999999999</v>
      </c>
      <c r="C37" s="49"/>
    </row>
    <row r="38" spans="1:3" ht="18.75">
      <c r="A38" s="50" t="s">
        <v>302</v>
      </c>
      <c r="B38" s="123"/>
      <c r="C38" s="49"/>
    </row>
    <row r="39" spans="1:3" ht="18.75">
      <c r="A39" s="50" t="s">
        <v>296</v>
      </c>
      <c r="B39" s="123"/>
      <c r="C39" s="49"/>
    </row>
    <row r="40" spans="1:3" ht="18.75">
      <c r="A40" s="50" t="s">
        <v>307</v>
      </c>
      <c r="B40" s="123">
        <v>2439999.9900000002</v>
      </c>
      <c r="C40" s="49"/>
    </row>
    <row r="41" spans="1:3" ht="18.75">
      <c r="A41" s="193" t="s">
        <v>340</v>
      </c>
      <c r="B41" s="123"/>
      <c r="C41" s="49"/>
    </row>
    <row r="42" spans="1:3" ht="18.75">
      <c r="A42" s="50" t="s">
        <v>200</v>
      </c>
      <c r="B42" s="123"/>
      <c r="C42" s="49"/>
    </row>
    <row r="43" spans="1:3" ht="18.75">
      <c r="A43" s="50" t="s">
        <v>197</v>
      </c>
      <c r="B43" s="123"/>
      <c r="C43" s="49"/>
    </row>
    <row r="44" spans="1:3" ht="18.75">
      <c r="A44" s="50" t="s">
        <v>264</v>
      </c>
      <c r="B44" s="123">
        <v>26298.13</v>
      </c>
      <c r="C44" s="49"/>
    </row>
    <row r="45" spans="1:3" ht="18.75">
      <c r="A45" s="50" t="s">
        <v>247</v>
      </c>
      <c r="B45" s="123"/>
      <c r="C45" s="49"/>
    </row>
    <row r="46" spans="1:3" ht="18.75">
      <c r="A46" s="50" t="s">
        <v>274</v>
      </c>
      <c r="B46" s="123">
        <v>4956</v>
      </c>
      <c r="C46" s="49"/>
    </row>
    <row r="47" spans="1:3" ht="18.75">
      <c r="A47" s="50" t="s">
        <v>285</v>
      </c>
      <c r="B47" s="123"/>
      <c r="C47" s="49"/>
    </row>
    <row r="48" spans="1:3" ht="18.75">
      <c r="A48" s="50" t="s">
        <v>210</v>
      </c>
      <c r="B48" s="123"/>
      <c r="C48" s="49"/>
    </row>
    <row r="49" spans="1:7" ht="18.75">
      <c r="A49" s="50" t="s">
        <v>364</v>
      </c>
      <c r="B49" s="123"/>
      <c r="C49" s="49"/>
    </row>
    <row r="50" spans="1:7" ht="18.75">
      <c r="A50" s="50" t="s">
        <v>305</v>
      </c>
      <c r="B50" s="123"/>
      <c r="C50" s="49"/>
    </row>
    <row r="51" spans="1:7" ht="18.75">
      <c r="A51" s="50" t="s">
        <v>363</v>
      </c>
      <c r="B51" s="123">
        <v>39780</v>
      </c>
      <c r="C51" s="49"/>
    </row>
    <row r="52" spans="1:7" ht="18.75">
      <c r="A52" s="50" t="s">
        <v>320</v>
      </c>
      <c r="B52" s="123">
        <v>44404.800000000003</v>
      </c>
      <c r="C52" s="49"/>
    </row>
    <row r="53" spans="1:7" ht="18.75">
      <c r="A53" s="50" t="s">
        <v>321</v>
      </c>
      <c r="B53" s="123"/>
      <c r="C53" s="49"/>
    </row>
    <row r="54" spans="1:7" ht="18.75">
      <c r="A54" s="50" t="s">
        <v>196</v>
      </c>
      <c r="B54" s="123"/>
      <c r="C54" s="49"/>
    </row>
    <row r="55" spans="1:7" ht="18.75">
      <c r="A55" s="50" t="s">
        <v>240</v>
      </c>
      <c r="B55" s="123">
        <v>419154.79</v>
      </c>
      <c r="C55" s="49"/>
    </row>
    <row r="56" spans="1:7" ht="18.75">
      <c r="A56" s="50" t="s">
        <v>332</v>
      </c>
      <c r="B56" s="123">
        <v>32109.97</v>
      </c>
      <c r="C56" s="49"/>
    </row>
    <row r="57" spans="1:7" ht="18.75">
      <c r="A57" s="50" t="s">
        <v>366</v>
      </c>
      <c r="B57" s="123"/>
      <c r="C57" s="49"/>
    </row>
    <row r="58" spans="1:7" ht="18.75">
      <c r="A58" s="50" t="s">
        <v>348</v>
      </c>
      <c r="B58" s="123"/>
      <c r="C58" s="49"/>
      <c r="G58" s="197"/>
    </row>
    <row r="59" spans="1:7" ht="18.75">
      <c r="A59" s="50" t="s">
        <v>303</v>
      </c>
      <c r="B59" s="123"/>
      <c r="C59" s="49"/>
    </row>
    <row r="60" spans="1:7" ht="18.75">
      <c r="A60" s="50" t="s">
        <v>304</v>
      </c>
      <c r="B60" s="123"/>
      <c r="C60" s="49"/>
    </row>
    <row r="61" spans="1:7" ht="18.75">
      <c r="A61" s="50" t="s">
        <v>258</v>
      </c>
      <c r="B61" s="123"/>
      <c r="C61" s="49"/>
    </row>
    <row r="62" spans="1:7" ht="18.75">
      <c r="A62" s="50" t="s">
        <v>335</v>
      </c>
      <c r="B62" s="123"/>
      <c r="C62" s="49"/>
    </row>
    <row r="63" spans="1:7" ht="18.75">
      <c r="A63" s="50" t="s">
        <v>339</v>
      </c>
      <c r="B63" s="123"/>
      <c r="C63" s="49"/>
    </row>
    <row r="64" spans="1:7" s="197" customFormat="1" ht="18.75">
      <c r="A64" s="200" t="s">
        <v>135</v>
      </c>
      <c r="B64" s="125">
        <f>SUM(B66:B105)</f>
        <v>28811832.000000004</v>
      </c>
      <c r="C64" s="201"/>
    </row>
    <row r="65" spans="1:3" ht="18.75">
      <c r="A65" s="50" t="s">
        <v>284</v>
      </c>
      <c r="B65" s="123"/>
      <c r="C65" s="49"/>
    </row>
    <row r="66" spans="1:3" ht="18.75">
      <c r="A66" s="50" t="s">
        <v>207</v>
      </c>
      <c r="B66" s="123">
        <v>8732</v>
      </c>
      <c r="C66" s="49"/>
    </row>
    <row r="67" spans="1:3" ht="18.75">
      <c r="A67" s="50" t="s">
        <v>350</v>
      </c>
      <c r="B67" s="123"/>
      <c r="C67" s="49"/>
    </row>
    <row r="68" spans="1:3" ht="18.75">
      <c r="A68" s="50" t="s">
        <v>370</v>
      </c>
      <c r="B68" s="123"/>
      <c r="C68" s="49"/>
    </row>
    <row r="69" spans="1:3" ht="18.75">
      <c r="A69" s="50" t="s">
        <v>260</v>
      </c>
      <c r="B69" s="123">
        <v>70800</v>
      </c>
      <c r="C69" s="49"/>
    </row>
    <row r="70" spans="1:3" ht="18.75">
      <c r="A70" s="50" t="s">
        <v>294</v>
      </c>
      <c r="B70" s="123">
        <v>6672.9</v>
      </c>
      <c r="C70" s="49"/>
    </row>
    <row r="71" spans="1:3" ht="18.75">
      <c r="A71" s="50" t="s">
        <v>384</v>
      </c>
      <c r="B71" s="123">
        <v>94063.7</v>
      </c>
      <c r="C71" s="49"/>
    </row>
    <row r="72" spans="1:3" ht="18.75">
      <c r="A72" s="50" t="s">
        <v>152</v>
      </c>
      <c r="B72" s="123"/>
      <c r="C72" s="49"/>
    </row>
    <row r="73" spans="1:3" ht="18.75">
      <c r="A73" s="50" t="s">
        <v>382</v>
      </c>
      <c r="B73" s="123">
        <v>325891.15999999997</v>
      </c>
      <c r="C73" s="49"/>
    </row>
    <row r="74" spans="1:3" ht="18.75">
      <c r="A74" s="50" t="s">
        <v>379</v>
      </c>
      <c r="B74" s="123">
        <v>25934.04</v>
      </c>
      <c r="C74" s="49"/>
    </row>
    <row r="75" spans="1:3" ht="18.75">
      <c r="A75" s="50" t="s">
        <v>342</v>
      </c>
      <c r="B75" s="123">
        <v>20396</v>
      </c>
      <c r="C75" s="49"/>
    </row>
    <row r="76" spans="1:3" ht="18.75">
      <c r="A76" s="50" t="s">
        <v>243</v>
      </c>
      <c r="B76" s="123">
        <v>6335.42</v>
      </c>
      <c r="C76" s="49"/>
    </row>
    <row r="77" spans="1:3" ht="18.75">
      <c r="A77" s="50" t="s">
        <v>385</v>
      </c>
      <c r="B77" s="123">
        <v>22892</v>
      </c>
      <c r="C77" s="49"/>
    </row>
    <row r="78" spans="1:3" ht="18.75">
      <c r="A78" s="50" t="s">
        <v>209</v>
      </c>
      <c r="B78" s="123">
        <v>8717096.6600000001</v>
      </c>
      <c r="C78" s="49"/>
    </row>
    <row r="79" spans="1:3" ht="18.75">
      <c r="A79" s="50" t="s">
        <v>286</v>
      </c>
      <c r="B79" s="123">
        <v>247637.24</v>
      </c>
      <c r="C79" s="49"/>
    </row>
    <row r="80" spans="1:3" ht="18.75">
      <c r="A80" s="50" t="s">
        <v>346</v>
      </c>
      <c r="B80" s="123"/>
      <c r="C80" s="49"/>
    </row>
    <row r="81" spans="1:3" ht="18.75">
      <c r="A81" s="50" t="s">
        <v>211</v>
      </c>
      <c r="B81" s="123">
        <v>9313999.9000000004</v>
      </c>
      <c r="C81" s="49"/>
    </row>
    <row r="82" spans="1:3" ht="18.75">
      <c r="A82" s="50" t="s">
        <v>212</v>
      </c>
      <c r="B82" s="123">
        <v>896426.18</v>
      </c>
      <c r="C82" s="49"/>
    </row>
    <row r="83" spans="1:3" ht="18.75">
      <c r="A83" s="50" t="s">
        <v>273</v>
      </c>
      <c r="B83" s="123">
        <v>4970057</v>
      </c>
      <c r="C83" s="49"/>
    </row>
    <row r="84" spans="1:3" ht="18.75">
      <c r="A84" s="50" t="s">
        <v>276</v>
      </c>
      <c r="B84" s="123"/>
      <c r="C84" s="49"/>
    </row>
    <row r="85" spans="1:3" ht="18.75">
      <c r="A85" s="50" t="s">
        <v>383</v>
      </c>
      <c r="B85" s="123">
        <v>7869.42</v>
      </c>
      <c r="C85" s="49"/>
    </row>
    <row r="86" spans="1:3" ht="18.75">
      <c r="A86" s="50" t="s">
        <v>231</v>
      </c>
      <c r="B86" s="123">
        <v>469500</v>
      </c>
      <c r="C86" s="49"/>
    </row>
    <row r="87" spans="1:3" ht="18.75">
      <c r="A87" s="50" t="s">
        <v>294</v>
      </c>
      <c r="B87" s="123"/>
      <c r="C87" s="49"/>
    </row>
    <row r="88" spans="1:3" ht="18.75">
      <c r="A88" s="50" t="s">
        <v>248</v>
      </c>
      <c r="B88" s="123">
        <v>64315.9</v>
      </c>
      <c r="C88" s="49"/>
    </row>
    <row r="89" spans="1:3" ht="18.75">
      <c r="A89" s="50" t="s">
        <v>244</v>
      </c>
      <c r="B89" s="123">
        <v>612056.68000000005</v>
      </c>
      <c r="C89" s="49"/>
    </row>
    <row r="90" spans="1:3" ht="18.75">
      <c r="A90" s="50" t="s">
        <v>325</v>
      </c>
      <c r="B90" s="123">
        <v>1322243.1000000001</v>
      </c>
      <c r="C90" s="49"/>
    </row>
    <row r="91" spans="1:3" ht="18.75">
      <c r="A91" s="50" t="s">
        <v>372</v>
      </c>
      <c r="B91" s="123">
        <v>9558</v>
      </c>
      <c r="C91" s="49"/>
    </row>
    <row r="92" spans="1:3" ht="18.75">
      <c r="A92" s="50" t="s">
        <v>368</v>
      </c>
      <c r="B92" s="123"/>
      <c r="C92" s="49"/>
    </row>
    <row r="93" spans="1:3" ht="18.75">
      <c r="A93" s="50" t="s">
        <v>306</v>
      </c>
      <c r="B93" s="123"/>
      <c r="C93" s="49"/>
    </row>
    <row r="94" spans="1:3" ht="18.75">
      <c r="A94" s="50" t="s">
        <v>369</v>
      </c>
      <c r="B94" s="123"/>
      <c r="C94" s="49"/>
    </row>
    <row r="95" spans="1:3" ht="18.75">
      <c r="A95" s="50" t="s">
        <v>229</v>
      </c>
      <c r="B95" s="123">
        <v>266390.90000000002</v>
      </c>
      <c r="C95" s="49"/>
    </row>
    <row r="96" spans="1:3" ht="18.75">
      <c r="A96" s="50" t="s">
        <v>246</v>
      </c>
      <c r="B96" s="123"/>
      <c r="C96" s="49"/>
    </row>
    <row r="97" spans="1:3" ht="18.75">
      <c r="A97" s="50" t="s">
        <v>341</v>
      </c>
      <c r="B97" s="123">
        <v>92099</v>
      </c>
      <c r="C97" s="49"/>
    </row>
    <row r="98" spans="1:3" ht="18.75">
      <c r="A98" s="50" t="s">
        <v>230</v>
      </c>
      <c r="B98" s="123"/>
      <c r="C98" s="49"/>
    </row>
    <row r="99" spans="1:3" ht="18.75">
      <c r="A99" s="50" t="s">
        <v>262</v>
      </c>
      <c r="B99" s="123"/>
      <c r="C99" s="49"/>
    </row>
    <row r="100" spans="1:3" ht="18.75">
      <c r="A100" s="50" t="s">
        <v>261</v>
      </c>
      <c r="B100" s="123">
        <v>1173252.8</v>
      </c>
      <c r="C100" s="49"/>
    </row>
    <row r="101" spans="1:3" ht="18.75" customHeight="1">
      <c r="A101" s="50" t="s">
        <v>306</v>
      </c>
      <c r="B101" s="123"/>
      <c r="C101" s="49"/>
    </row>
    <row r="102" spans="1:3" ht="16.5" customHeight="1">
      <c r="A102" s="50" t="s">
        <v>272</v>
      </c>
      <c r="B102" s="123"/>
      <c r="C102" s="49"/>
    </row>
    <row r="103" spans="1:3" ht="16.5" customHeight="1">
      <c r="A103" s="50" t="s">
        <v>324</v>
      </c>
      <c r="B103" s="123">
        <v>37050</v>
      </c>
      <c r="C103" s="49"/>
    </row>
    <row r="104" spans="1:3" ht="16.5" customHeight="1">
      <c r="A104" s="50" t="s">
        <v>315</v>
      </c>
      <c r="B104" s="123"/>
      <c r="C104" s="49"/>
    </row>
    <row r="105" spans="1:3" ht="18.75">
      <c r="A105" s="50" t="s">
        <v>309</v>
      </c>
      <c r="B105" s="123">
        <v>30562</v>
      </c>
      <c r="C105" s="49"/>
    </row>
    <row r="106" spans="1:3" ht="18.75">
      <c r="A106" s="35" t="s">
        <v>136</v>
      </c>
      <c r="B106" s="125"/>
      <c r="C106" s="49"/>
    </row>
    <row r="107" spans="1:3" ht="18.75">
      <c r="A107" s="35" t="s">
        <v>137</v>
      </c>
      <c r="B107" s="125"/>
      <c r="C107" s="49"/>
    </row>
    <row r="108" spans="1:3" ht="18.75">
      <c r="A108" s="35" t="s">
        <v>138</v>
      </c>
      <c r="B108" s="125"/>
      <c r="C108" s="49"/>
    </row>
    <row r="109" spans="1:3" ht="18.75">
      <c r="A109" s="50" t="s">
        <v>139</v>
      </c>
      <c r="B109" s="123"/>
      <c r="C109" s="49"/>
    </row>
    <row r="110" spans="1:3" ht="18.75">
      <c r="A110" s="35" t="s">
        <v>140</v>
      </c>
      <c r="B110" s="125">
        <f>SUM(B112:B121)</f>
        <v>53902.43</v>
      </c>
      <c r="C110" s="49"/>
    </row>
    <row r="111" spans="1:3" ht="18.75">
      <c r="A111" s="50" t="s">
        <v>141</v>
      </c>
      <c r="B111" s="123">
        <v>0</v>
      </c>
      <c r="C111" s="49"/>
    </row>
    <row r="112" spans="1:3" ht="18.75">
      <c r="A112" s="50" t="s">
        <v>142</v>
      </c>
      <c r="B112" s="123">
        <v>0</v>
      </c>
      <c r="C112" s="49"/>
    </row>
    <row r="113" spans="1:3" ht="18.75">
      <c r="A113" s="50" t="s">
        <v>287</v>
      </c>
      <c r="B113" s="123">
        <v>53902.43</v>
      </c>
      <c r="C113" s="49"/>
    </row>
    <row r="114" spans="1:3" ht="18.75">
      <c r="A114" s="50" t="s">
        <v>143</v>
      </c>
      <c r="B114" s="123">
        <v>0</v>
      </c>
      <c r="C114" s="49"/>
    </row>
    <row r="115" spans="1:3" ht="18.75">
      <c r="A115" s="50" t="s">
        <v>144</v>
      </c>
      <c r="B115" s="123">
        <v>0</v>
      </c>
      <c r="C115" s="49"/>
    </row>
    <row r="116" spans="1:3" ht="18.75">
      <c r="A116" s="35" t="s">
        <v>145</v>
      </c>
      <c r="B116" s="123">
        <v>0</v>
      </c>
      <c r="C116" s="49"/>
    </row>
    <row r="117" spans="1:3" ht="18.75">
      <c r="A117" s="35" t="s">
        <v>146</v>
      </c>
      <c r="B117" s="125"/>
      <c r="C117" s="49"/>
    </row>
    <row r="118" spans="1:3" ht="18.75">
      <c r="A118" s="50" t="s">
        <v>147</v>
      </c>
      <c r="B118" s="123">
        <v>0</v>
      </c>
      <c r="C118" s="49"/>
    </row>
    <row r="119" spans="1:3" ht="18.75">
      <c r="A119" s="50" t="s">
        <v>148</v>
      </c>
      <c r="B119" s="123">
        <v>0</v>
      </c>
      <c r="C119" s="49"/>
    </row>
    <row r="120" spans="1:3" ht="18.75">
      <c r="A120" s="50" t="s">
        <v>149</v>
      </c>
      <c r="B120" s="123">
        <v>0</v>
      </c>
      <c r="C120" s="49"/>
    </row>
    <row r="121" spans="1:3" ht="18.75">
      <c r="A121" s="50" t="s">
        <v>150</v>
      </c>
      <c r="B121" s="123">
        <v>0</v>
      </c>
      <c r="C121" s="49"/>
    </row>
    <row r="122" spans="1:3" ht="18.75">
      <c r="A122" s="35" t="s">
        <v>151</v>
      </c>
      <c r="B122" s="82">
        <f>B8+B27+B64+B110</f>
        <v>36427945.720000006</v>
      </c>
      <c r="C122" s="49"/>
    </row>
    <row r="123" spans="1:3" ht="18.75">
      <c r="A123" s="51"/>
      <c r="B123" s="79"/>
      <c r="C123" s="49"/>
    </row>
    <row r="124" spans="1:3" ht="18.75">
      <c r="A124" s="49"/>
      <c r="B124" s="79"/>
      <c r="C124" s="49"/>
    </row>
    <row r="125" spans="1:3" ht="18.75">
      <c r="A125" s="49"/>
      <c r="B125" s="79"/>
      <c r="C125" s="49"/>
    </row>
    <row r="126" spans="1:3" ht="18.75">
      <c r="A126" s="49"/>
      <c r="B126" s="79"/>
      <c r="C126" s="49"/>
    </row>
    <row r="127" spans="1:3" ht="18.75">
      <c r="A127" s="49"/>
      <c r="B127" s="79"/>
      <c r="C127" s="49"/>
    </row>
    <row r="128" spans="1:3" ht="18.75">
      <c r="A128" s="49"/>
      <c r="B128" s="79"/>
      <c r="C128" s="49"/>
    </row>
    <row r="129" spans="1:3" ht="18.75">
      <c r="A129" s="49"/>
      <c r="B129" s="79"/>
      <c r="C129" s="49"/>
    </row>
    <row r="130" spans="1:3" ht="18.75">
      <c r="A130" s="49"/>
      <c r="B130" s="79"/>
      <c r="C130" s="49"/>
    </row>
    <row r="131" spans="1:3" ht="18.75">
      <c r="A131" s="49"/>
      <c r="B131" s="79"/>
      <c r="C131" s="49"/>
    </row>
    <row r="132" spans="1:3" ht="18.75">
      <c r="A132" s="49"/>
      <c r="B132" s="79"/>
      <c r="C132" s="49"/>
    </row>
    <row r="133" spans="1:3" ht="18.75">
      <c r="A133" s="49"/>
      <c r="B133" s="79"/>
      <c r="C133" s="49"/>
    </row>
    <row r="134" spans="1:3" ht="18.75">
      <c r="A134" s="49"/>
      <c r="B134" s="79"/>
      <c r="C134" s="49"/>
    </row>
    <row r="135" spans="1:3" ht="18.75">
      <c r="A135" s="49"/>
      <c r="B135" s="79"/>
      <c r="C135" s="49"/>
    </row>
    <row r="136" spans="1:3" ht="18.75">
      <c r="A136" s="49"/>
      <c r="B136" s="79"/>
      <c r="C136" s="49"/>
    </row>
    <row r="137" spans="1:3" ht="18.75">
      <c r="A137" s="49"/>
      <c r="B137" s="79"/>
      <c r="C137" s="49"/>
    </row>
    <row r="138" spans="1:3" ht="18.75">
      <c r="A138" s="49"/>
      <c r="B138" s="79"/>
      <c r="C138" s="49"/>
    </row>
    <row r="139" spans="1:3" ht="18.75">
      <c r="A139" s="49"/>
      <c r="B139" s="79"/>
      <c r="C139" s="49"/>
    </row>
    <row r="140" spans="1:3" ht="18.75">
      <c r="A140" s="49"/>
      <c r="B140" s="79"/>
      <c r="C140" s="49"/>
    </row>
    <row r="141" spans="1:3" ht="18.75">
      <c r="A141" s="49"/>
      <c r="B141" s="79"/>
      <c r="C141" s="49"/>
    </row>
    <row r="142" spans="1:3" ht="18.75">
      <c r="A142" s="49"/>
      <c r="B142" s="79"/>
      <c r="C142" s="49"/>
    </row>
    <row r="143" spans="1:3" ht="18.75">
      <c r="A143" s="49"/>
      <c r="B143" s="79"/>
      <c r="C143" s="49"/>
    </row>
    <row r="144" spans="1:3" ht="18.75">
      <c r="A144" s="49"/>
      <c r="B144" s="79"/>
      <c r="C144" s="49"/>
    </row>
    <row r="145" spans="1:3" ht="18.75">
      <c r="A145" s="49"/>
      <c r="B145" s="79"/>
      <c r="C145" s="49"/>
    </row>
    <row r="146" spans="1:3" ht="18.75">
      <c r="A146" s="49"/>
      <c r="B146" s="79"/>
      <c r="C146" s="49"/>
    </row>
    <row r="147" spans="1:3" ht="18.75">
      <c r="A147" s="49"/>
      <c r="B147" s="79"/>
    </row>
    <row r="148" spans="1:3" ht="18.75">
      <c r="A148" s="49"/>
      <c r="B148" s="79"/>
    </row>
    <row r="149" spans="1:3" ht="18.75">
      <c r="A149" s="49"/>
      <c r="B149" s="79"/>
    </row>
    <row r="150" spans="1:3" ht="18.75">
      <c r="A150" s="49"/>
      <c r="B150" s="79"/>
    </row>
    <row r="151" spans="1:3" ht="18.75">
      <c r="A151" s="49"/>
      <c r="B151" s="79"/>
    </row>
    <row r="152" spans="1:3" ht="18.75">
      <c r="A152" s="49"/>
      <c r="B152" s="79"/>
    </row>
    <row r="153" spans="1:3" ht="18.75">
      <c r="A153" s="49"/>
      <c r="B153" s="79"/>
    </row>
    <row r="154" spans="1:3" ht="18.75">
      <c r="A154" s="49"/>
      <c r="B154" s="79"/>
    </row>
    <row r="155" spans="1:3" ht="18.75">
      <c r="A155" s="49"/>
      <c r="B155" s="79"/>
    </row>
    <row r="156" spans="1:3" ht="18.75">
      <c r="A156" s="49"/>
      <c r="B156" s="79"/>
    </row>
    <row r="157" spans="1:3" ht="18.75">
      <c r="A157" s="49"/>
      <c r="B157" s="79"/>
    </row>
    <row r="158" spans="1:3" ht="18.75">
      <c r="A158" s="49"/>
      <c r="B158" s="79"/>
    </row>
    <row r="159" spans="1:3" ht="18.75">
      <c r="A159" s="49"/>
      <c r="B159" s="79"/>
    </row>
    <row r="160" spans="1:3" ht="18.75">
      <c r="A160" s="49"/>
      <c r="B160" s="79"/>
    </row>
    <row r="161" spans="1:2" ht="18.75">
      <c r="A161" s="49"/>
      <c r="B161" s="79"/>
    </row>
    <row r="162" spans="1:2" ht="18.75">
      <c r="A162" s="49"/>
      <c r="B162" s="79"/>
    </row>
    <row r="163" spans="1:2" ht="18.75">
      <c r="A163" s="49"/>
      <c r="B163" s="79"/>
    </row>
    <row r="164" spans="1:2" ht="18.75">
      <c r="A164" s="49"/>
      <c r="B164" s="79"/>
    </row>
    <row r="165" spans="1:2" ht="18.75">
      <c r="A165" s="49"/>
      <c r="B165" s="79"/>
    </row>
    <row r="166" spans="1:2" ht="18.75">
      <c r="A166" s="49"/>
      <c r="B166" s="79"/>
    </row>
    <row r="167" spans="1:2" ht="18.75">
      <c r="A167" s="49"/>
      <c r="B167" s="79"/>
    </row>
    <row r="168" spans="1:2" ht="18.75">
      <c r="A168" s="49"/>
      <c r="B168" s="79"/>
    </row>
    <row r="169" spans="1:2" ht="18.75">
      <c r="A169" s="49"/>
    </row>
  </sheetData>
  <autoFilter ref="A6:C122"/>
  <mergeCells count="4">
    <mergeCell ref="A1:B1"/>
    <mergeCell ref="A2:B2"/>
    <mergeCell ref="A3:B3"/>
    <mergeCell ref="A4:B4"/>
  </mergeCells>
  <printOptions horizontalCentered="1"/>
  <pageMargins left="0.23622047244094491" right="0.23622047244094491" top="0.74803149606299213" bottom="0.74803149606299213" header="0.31496062992125984" footer="0.31496062992125984"/>
  <pageSetup scale="7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N43"/>
  <sheetViews>
    <sheetView topLeftCell="B1" zoomScale="122" zoomScaleNormal="122" zoomScaleSheetLayoutView="87" workbookViewId="0">
      <selection activeCell="C4" sqref="C4:H4"/>
    </sheetView>
  </sheetViews>
  <sheetFormatPr baseColWidth="10" defaultColWidth="11.42578125" defaultRowHeight="15"/>
  <cols>
    <col min="1" max="1" width="5.42578125" style="5" hidden="1" customWidth="1"/>
    <col min="2" max="2" width="3.7109375" style="1" customWidth="1"/>
    <col min="3" max="3" width="4.28515625" style="1" customWidth="1"/>
    <col min="4" max="4" width="50" style="1" customWidth="1"/>
    <col min="5" max="5" width="1.7109375" style="1" customWidth="1"/>
    <col min="6" max="6" width="19.5703125" style="1" bestFit="1" customWidth="1"/>
    <col min="7" max="7" width="7.7109375" style="1" customWidth="1"/>
    <col min="8" max="8" width="6.7109375" style="1" hidden="1" customWidth="1"/>
    <col min="9" max="9" width="7.7109375" style="1" customWidth="1"/>
    <col min="10" max="10" width="19.85546875" style="1" customWidth="1"/>
    <col min="11" max="11" width="14.85546875" style="1" customWidth="1"/>
    <col min="12" max="13" width="11.42578125" style="1"/>
    <col min="14" max="16384" width="11.42578125" style="4"/>
  </cols>
  <sheetData>
    <row r="1" spans="1:11" ht="18.75">
      <c r="A1" s="37"/>
      <c r="B1" s="8"/>
      <c r="C1" s="202"/>
      <c r="D1" s="202"/>
      <c r="E1" s="202"/>
      <c r="F1" s="202"/>
      <c r="G1" s="202"/>
      <c r="H1" s="202"/>
    </row>
    <row r="2" spans="1:11" ht="18.75">
      <c r="A2" s="37"/>
      <c r="B2" s="8"/>
      <c r="C2" s="265" t="s">
        <v>153</v>
      </c>
      <c r="D2" s="265"/>
      <c r="E2" s="265"/>
      <c r="F2" s="265"/>
      <c r="G2" s="265"/>
      <c r="H2" s="265"/>
    </row>
    <row r="3" spans="1:11" ht="18.75">
      <c r="A3" s="37"/>
      <c r="B3" s="8"/>
      <c r="C3" s="265" t="s">
        <v>333</v>
      </c>
      <c r="D3" s="265"/>
      <c r="E3" s="265"/>
      <c r="F3" s="265"/>
      <c r="G3" s="265"/>
      <c r="H3" s="265"/>
    </row>
    <row r="4" spans="1:11" ht="18.75">
      <c r="A4" s="37"/>
      <c r="B4" s="8"/>
      <c r="C4" s="265" t="s">
        <v>386</v>
      </c>
      <c r="D4" s="265"/>
      <c r="E4" s="265"/>
      <c r="F4" s="265"/>
      <c r="G4" s="265"/>
      <c r="H4" s="265"/>
    </row>
    <row r="5" spans="1:11" ht="18.75">
      <c r="A5" s="37"/>
      <c r="B5" s="8"/>
      <c r="C5" s="265" t="s">
        <v>0</v>
      </c>
      <c r="D5" s="265"/>
      <c r="E5" s="265"/>
      <c r="F5" s="265"/>
      <c r="G5" s="265"/>
      <c r="H5" s="265"/>
    </row>
    <row r="6" spans="1:11" ht="18.75">
      <c r="A6" s="37"/>
      <c r="B6" s="8"/>
      <c r="C6" s="202"/>
      <c r="D6" s="203"/>
      <c r="E6" s="203"/>
      <c r="F6" s="202"/>
      <c r="G6" s="202"/>
      <c r="H6" s="202"/>
    </row>
    <row r="7" spans="1:11" ht="18.75">
      <c r="A7" s="37"/>
      <c r="B7" s="8"/>
      <c r="C7" s="202"/>
      <c r="D7" s="202"/>
      <c r="E7" s="202"/>
      <c r="F7" s="204"/>
      <c r="G7" s="205"/>
      <c r="H7" s="204">
        <f>+[1]ESF!H7</f>
        <v>2016</v>
      </c>
    </row>
    <row r="8" spans="1:11" ht="18.75">
      <c r="A8" s="37"/>
      <c r="B8" s="8"/>
      <c r="C8" s="203" t="s">
        <v>154</v>
      </c>
      <c r="D8" s="206"/>
      <c r="E8" s="206"/>
      <c r="F8" s="207"/>
      <c r="G8" s="208"/>
      <c r="H8" s="208"/>
      <c r="K8" s="19"/>
    </row>
    <row r="9" spans="1:11" ht="18.75" hidden="1">
      <c r="A9" s="37" t="s">
        <v>155</v>
      </c>
      <c r="B9" s="8"/>
      <c r="C9" s="202"/>
      <c r="D9" s="202" t="s">
        <v>156</v>
      </c>
      <c r="E9" s="202"/>
      <c r="F9" s="209"/>
      <c r="G9" s="210"/>
      <c r="H9" s="211"/>
      <c r="K9" s="19"/>
    </row>
    <row r="10" spans="1:11" ht="18.75">
      <c r="A10" s="37" t="s">
        <v>157</v>
      </c>
      <c r="B10" s="8"/>
      <c r="C10" s="202"/>
      <c r="D10" s="202" t="s">
        <v>158</v>
      </c>
      <c r="E10" s="202"/>
      <c r="F10" s="207">
        <v>15292569.76</v>
      </c>
      <c r="G10" s="210"/>
      <c r="H10" s="211"/>
      <c r="K10" s="19"/>
    </row>
    <row r="11" spans="1:11" ht="18.75">
      <c r="A11" s="37" t="s">
        <v>159</v>
      </c>
      <c r="B11" s="8"/>
      <c r="C11" s="202"/>
      <c r="D11" s="202" t="s">
        <v>220</v>
      </c>
      <c r="E11" s="202"/>
      <c r="F11" s="207">
        <v>8953733.0700000003</v>
      </c>
      <c r="G11" s="210"/>
      <c r="H11" s="211"/>
      <c r="K11" s="19"/>
    </row>
    <row r="12" spans="1:11" ht="18.75">
      <c r="A12" s="37"/>
      <c r="B12" s="8"/>
      <c r="C12" s="202"/>
      <c r="D12" s="202" t="str">
        <f>'BALANCE DE COMPROBACION'!$A$26</f>
        <v>Ingresos fondo general</v>
      </c>
      <c r="E12" s="202"/>
      <c r="F12" s="207">
        <v>14493185.93</v>
      </c>
      <c r="G12" s="210"/>
      <c r="H12" s="211"/>
      <c r="K12" s="19"/>
    </row>
    <row r="13" spans="1:11" ht="18.75">
      <c r="A13" s="37"/>
      <c r="B13" s="8"/>
      <c r="C13" s="202"/>
      <c r="D13" s="202" t="str">
        <f>'BALANCE DE COMPROBACION'!A27</f>
        <v>Ingresos enseñanza</v>
      </c>
      <c r="E13" s="202"/>
      <c r="F13" s="207">
        <v>175000</v>
      </c>
      <c r="G13" s="210"/>
      <c r="H13" s="211"/>
      <c r="K13" s="19"/>
    </row>
    <row r="14" spans="1:11" ht="18.75">
      <c r="A14" s="37" t="s">
        <v>160</v>
      </c>
      <c r="B14" s="8"/>
      <c r="C14" s="202"/>
      <c r="D14" s="202" t="s">
        <v>249</v>
      </c>
      <c r="E14" s="202"/>
      <c r="F14" s="212">
        <v>2281507.0499999998</v>
      </c>
      <c r="G14" s="210"/>
      <c r="H14" s="211"/>
      <c r="K14" s="19"/>
    </row>
    <row r="15" spans="1:11" ht="18.75">
      <c r="A15" s="37"/>
      <c r="B15" s="8"/>
      <c r="C15" s="203"/>
      <c r="D15" s="213" t="s">
        <v>161</v>
      </c>
      <c r="E15" s="202"/>
      <c r="F15" s="214">
        <f>SUM(F8:F14)</f>
        <v>41195995.809999995</v>
      </c>
      <c r="G15" s="210"/>
      <c r="H15" s="215">
        <f>SUM(H9:H14)</f>
        <v>0</v>
      </c>
      <c r="K15" s="19"/>
    </row>
    <row r="16" spans="1:11" ht="18.75">
      <c r="A16" s="37"/>
      <c r="B16" s="8"/>
      <c r="C16" s="202"/>
      <c r="D16" s="213"/>
      <c r="E16" s="202"/>
      <c r="F16" s="207"/>
      <c r="G16" s="211"/>
      <c r="H16" s="211"/>
    </row>
    <row r="17" spans="1:14" ht="18.75">
      <c r="A17" s="37"/>
      <c r="B17" s="8"/>
      <c r="C17" s="203" t="s">
        <v>162</v>
      </c>
      <c r="D17" s="202"/>
      <c r="E17" s="202"/>
      <c r="F17" s="216"/>
      <c r="G17" s="210"/>
      <c r="H17" s="210"/>
      <c r="K17" s="19"/>
    </row>
    <row r="18" spans="1:14" ht="18.75">
      <c r="A18" s="37" t="s">
        <v>163</v>
      </c>
      <c r="B18" s="8"/>
      <c r="C18" s="202"/>
      <c r="D18" s="202" t="s">
        <v>164</v>
      </c>
      <c r="E18" s="202"/>
      <c r="F18" s="207">
        <v>3511248.51</v>
      </c>
      <c r="G18" s="211"/>
      <c r="H18" s="211"/>
      <c r="K18" s="40"/>
    </row>
    <row r="19" spans="1:14" ht="18.75" hidden="1">
      <c r="A19" s="37" t="s">
        <v>165</v>
      </c>
      <c r="B19" s="8"/>
      <c r="C19" s="202"/>
      <c r="D19" s="202" t="s">
        <v>166</v>
      </c>
      <c r="E19" s="202"/>
      <c r="F19" s="207"/>
      <c r="G19" s="210"/>
      <c r="H19" s="211"/>
      <c r="K19" s="19"/>
    </row>
    <row r="20" spans="1:14" ht="18.75">
      <c r="A20" s="37" t="s">
        <v>167</v>
      </c>
      <c r="B20" s="8"/>
      <c r="C20" s="202"/>
      <c r="D20" s="202" t="s">
        <v>168</v>
      </c>
      <c r="E20" s="202"/>
      <c r="F20" s="207">
        <v>28811832</v>
      </c>
      <c r="G20" s="210"/>
      <c r="H20" s="211"/>
      <c r="K20" s="19"/>
      <c r="L20" s="38"/>
      <c r="N20" s="39"/>
    </row>
    <row r="21" spans="1:14" ht="18.75" hidden="1">
      <c r="A21" s="37" t="s">
        <v>169</v>
      </c>
      <c r="B21" s="8"/>
      <c r="C21" s="202"/>
      <c r="D21" s="202" t="s">
        <v>170</v>
      </c>
      <c r="E21" s="202"/>
      <c r="F21" s="207"/>
      <c r="G21" s="210"/>
      <c r="H21" s="211"/>
      <c r="K21" s="19"/>
    </row>
    <row r="22" spans="1:14" ht="18.75" hidden="1">
      <c r="A22" s="37" t="s">
        <v>171</v>
      </c>
      <c r="B22" s="8"/>
      <c r="C22" s="202"/>
      <c r="D22" s="202" t="s">
        <v>172</v>
      </c>
      <c r="E22" s="202"/>
      <c r="F22" s="207"/>
      <c r="G22" s="210"/>
      <c r="H22" s="211"/>
      <c r="K22" s="19"/>
    </row>
    <row r="23" spans="1:14" ht="18.75" hidden="1">
      <c r="A23" s="37" t="s">
        <v>173</v>
      </c>
      <c r="B23" s="8"/>
      <c r="C23" s="202"/>
      <c r="D23" s="202" t="s">
        <v>174</v>
      </c>
      <c r="E23" s="202"/>
      <c r="F23" s="207"/>
      <c r="G23" s="210"/>
      <c r="H23" s="217"/>
      <c r="J23" s="19"/>
      <c r="K23" s="19"/>
      <c r="L23" s="38"/>
      <c r="N23" s="39"/>
    </row>
    <row r="24" spans="1:14" ht="18.75">
      <c r="A24" s="37"/>
      <c r="B24" s="8"/>
      <c r="C24" s="202"/>
      <c r="D24" s="202" t="s">
        <v>313</v>
      </c>
      <c r="E24" s="202"/>
      <c r="F24" s="207">
        <v>4050962.78</v>
      </c>
      <c r="G24" s="210"/>
      <c r="H24" s="218"/>
      <c r="J24" s="19"/>
      <c r="K24" s="19"/>
      <c r="L24" s="38"/>
      <c r="N24" s="39"/>
    </row>
    <row r="25" spans="1:14" ht="18.75">
      <c r="A25" s="37" t="s">
        <v>175</v>
      </c>
      <c r="B25" s="8"/>
      <c r="C25" s="202"/>
      <c r="D25" s="202" t="s">
        <v>176</v>
      </c>
      <c r="E25" s="202"/>
      <c r="F25" s="212">
        <v>53902.43</v>
      </c>
      <c r="G25" s="210"/>
      <c r="H25" s="211" t="e">
        <f>SUMIF([1]BC!B:B,[1]ERF!A22,[1]BC!G:G)</f>
        <v>#VALUE!</v>
      </c>
      <c r="J25" s="1" t="s">
        <v>268</v>
      </c>
      <c r="K25" s="19"/>
    </row>
    <row r="26" spans="1:14" ht="18.75">
      <c r="A26" s="37"/>
      <c r="B26" s="8"/>
      <c r="C26" s="203" t="s">
        <v>177</v>
      </c>
      <c r="D26" s="202"/>
      <c r="E26" s="202"/>
      <c r="F26" s="214">
        <f>SUM(F18:F25)</f>
        <v>36427945.719999999</v>
      </c>
      <c r="G26" s="210"/>
      <c r="H26" s="215" t="e">
        <f>SUM(H18:H25)</f>
        <v>#VALUE!</v>
      </c>
      <c r="J26" s="6"/>
      <c r="K26" s="19"/>
    </row>
    <row r="27" spans="1:14" ht="18.75">
      <c r="A27" s="37"/>
      <c r="B27" s="8"/>
      <c r="C27" s="219"/>
      <c r="D27" s="202"/>
      <c r="E27" s="202"/>
      <c r="F27" s="207"/>
      <c r="G27" s="211"/>
      <c r="H27" s="211"/>
      <c r="K27" s="19"/>
    </row>
    <row r="28" spans="1:14" ht="18.75" hidden="1">
      <c r="A28" s="37" t="s">
        <v>178</v>
      </c>
      <c r="B28" s="8"/>
      <c r="C28" s="202"/>
      <c r="D28" s="202" t="s">
        <v>179</v>
      </c>
      <c r="E28" s="202"/>
      <c r="F28" s="207">
        <v>0</v>
      </c>
      <c r="G28" s="210"/>
      <c r="H28" s="211">
        <v>0</v>
      </c>
      <c r="K28" s="19"/>
    </row>
    <row r="29" spans="1:14" ht="18.75" hidden="1">
      <c r="A29" s="37"/>
      <c r="B29" s="8"/>
      <c r="C29" s="202"/>
      <c r="D29" s="202"/>
      <c r="E29" s="202"/>
      <c r="F29" s="207"/>
      <c r="G29" s="210"/>
      <c r="H29" s="211"/>
      <c r="K29" s="19"/>
    </row>
    <row r="30" spans="1:14" ht="18.75" hidden="1">
      <c r="A30" s="37" t="s">
        <v>180</v>
      </c>
      <c r="B30" s="8"/>
      <c r="C30" s="202"/>
      <c r="D30" s="202" t="s">
        <v>181</v>
      </c>
      <c r="E30" s="202"/>
      <c r="F30" s="207">
        <v>0</v>
      </c>
      <c r="G30" s="210"/>
      <c r="H30" s="211">
        <v>0</v>
      </c>
      <c r="K30" s="19"/>
    </row>
    <row r="31" spans="1:14" ht="18.75" hidden="1">
      <c r="A31" s="37"/>
      <c r="B31" s="8"/>
      <c r="C31" s="202"/>
      <c r="D31" s="202"/>
      <c r="E31" s="202"/>
      <c r="F31" s="207"/>
      <c r="G31" s="210"/>
      <c r="H31" s="211"/>
    </row>
    <row r="32" spans="1:14" ht="19.5" thickBot="1">
      <c r="A32" s="37"/>
      <c r="B32" s="8"/>
      <c r="C32" s="203" t="s">
        <v>63</v>
      </c>
      <c r="D32" s="202"/>
      <c r="E32" s="202"/>
      <c r="F32" s="220">
        <f>+F15-F26+F28+F30</f>
        <v>4768050.0899999961</v>
      </c>
      <c r="G32" s="210"/>
      <c r="H32" s="221" t="e">
        <f>+H15-H26+H28+H30</f>
        <v>#VALUE!</v>
      </c>
      <c r="K32" s="19"/>
    </row>
    <row r="33" spans="1:11" ht="19.5" thickTop="1">
      <c r="A33" s="37"/>
      <c r="B33" s="8"/>
      <c r="C33" s="203"/>
      <c r="D33" s="202"/>
      <c r="E33" s="202"/>
      <c r="F33" s="211"/>
      <c r="G33" s="211"/>
      <c r="H33" s="211"/>
    </row>
    <row r="34" spans="1:11" ht="18.75" hidden="1">
      <c r="A34" s="37"/>
      <c r="B34" s="8"/>
      <c r="C34" s="219" t="s">
        <v>182</v>
      </c>
      <c r="D34" s="202"/>
      <c r="E34" s="202"/>
      <c r="F34" s="211"/>
      <c r="G34" s="211"/>
      <c r="H34" s="211"/>
      <c r="K34" s="19"/>
    </row>
    <row r="35" spans="1:11" ht="18.75" hidden="1">
      <c r="A35" s="37" t="s">
        <v>183</v>
      </c>
      <c r="B35" s="8"/>
      <c r="C35" s="203"/>
      <c r="D35" s="202" t="s">
        <v>184</v>
      </c>
      <c r="E35" s="202"/>
      <c r="F35" s="211">
        <v>0</v>
      </c>
      <c r="G35" s="210"/>
      <c r="H35" s="211">
        <v>0</v>
      </c>
      <c r="K35" s="19"/>
    </row>
    <row r="36" spans="1:11" ht="18.75" hidden="1">
      <c r="A36" s="37" t="s">
        <v>185</v>
      </c>
      <c r="B36" s="8"/>
      <c r="C36" s="202"/>
      <c r="D36" s="202" t="s">
        <v>186</v>
      </c>
      <c r="E36" s="202"/>
      <c r="F36" s="217">
        <v>0</v>
      </c>
      <c r="G36" s="210"/>
      <c r="H36" s="217">
        <v>0</v>
      </c>
      <c r="K36" s="19"/>
    </row>
    <row r="37" spans="1:11" ht="19.5" hidden="1" thickBot="1">
      <c r="A37" s="37"/>
      <c r="B37" s="8"/>
      <c r="C37" s="203"/>
      <c r="D37" s="202"/>
      <c r="E37" s="202"/>
      <c r="F37" s="221">
        <f>SUM(F35:F36)</f>
        <v>0</v>
      </c>
      <c r="G37" s="222"/>
      <c r="H37" s="221">
        <f>SUM(H35:H36)</f>
        <v>0</v>
      </c>
      <c r="K37" s="19"/>
    </row>
    <row r="38" spans="1:11" ht="19.5" hidden="1" thickTop="1">
      <c r="A38" s="37"/>
      <c r="B38" s="8"/>
      <c r="C38" s="203"/>
      <c r="D38" s="202"/>
      <c r="E38" s="202"/>
      <c r="F38" s="211"/>
      <c r="G38" s="211"/>
      <c r="H38" s="211"/>
    </row>
    <row r="39" spans="1:11" ht="18.75" hidden="1">
      <c r="A39" s="37"/>
      <c r="B39" s="8"/>
      <c r="C39" s="202"/>
      <c r="D39" s="202"/>
      <c r="E39" s="202"/>
      <c r="F39" s="211"/>
      <c r="G39" s="211"/>
      <c r="H39" s="211"/>
    </row>
    <row r="40" spans="1:11" ht="18.75">
      <c r="A40" s="37"/>
      <c r="B40" s="8"/>
      <c r="C40" s="266"/>
      <c r="D40" s="266"/>
      <c r="E40" s="266"/>
      <c r="F40" s="266"/>
      <c r="G40" s="266"/>
      <c r="H40" s="266"/>
    </row>
    <row r="41" spans="1:11" ht="18.75">
      <c r="A41" s="37"/>
      <c r="B41" s="8"/>
      <c r="C41" s="202"/>
      <c r="D41" s="203"/>
      <c r="E41" s="203"/>
      <c r="F41" s="202"/>
      <c r="G41" s="202"/>
      <c r="H41" s="202"/>
    </row>
    <row r="42" spans="1:11" ht="18.75">
      <c r="A42" s="37"/>
      <c r="B42" s="8"/>
      <c r="C42" s="202"/>
      <c r="D42" s="202"/>
      <c r="E42" s="202"/>
      <c r="F42" s="202"/>
      <c r="G42" s="202"/>
      <c r="H42" s="202"/>
    </row>
    <row r="43" spans="1:11">
      <c r="A43" s="37"/>
      <c r="B43" s="8"/>
      <c r="C43" s="8"/>
      <c r="D43" s="8"/>
      <c r="E43" s="8"/>
      <c r="F43" s="22"/>
      <c r="G43" s="22"/>
      <c r="H43" s="22"/>
    </row>
  </sheetData>
  <mergeCells count="5">
    <mergeCell ref="C2:H2"/>
    <mergeCell ref="C3:H3"/>
    <mergeCell ref="C4:H4"/>
    <mergeCell ref="C5:H5"/>
    <mergeCell ref="C40:H40"/>
  </mergeCells>
  <pageMargins left="0.7" right="0.7" top="0.75" bottom="0.75" header="0.3" footer="0.3"/>
  <pageSetup orientation="portrait" verticalDpi="300" r:id="rId1"/>
  <colBreaks count="1" manualBreakCount="1">
    <brk id="9" max="41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4"/>
  <sheetViews>
    <sheetView tabSelected="1" view="pageBreakPreview" topLeftCell="C1" zoomScale="110" zoomScaleNormal="110" zoomScaleSheetLayoutView="110" workbookViewId="0">
      <selection activeCell="F8" sqref="F8"/>
    </sheetView>
  </sheetViews>
  <sheetFormatPr baseColWidth="10" defaultColWidth="11.42578125" defaultRowHeight="15"/>
  <cols>
    <col min="1" max="1" width="7.5703125" style="5" hidden="1" customWidth="1"/>
    <col min="2" max="2" width="3.7109375" style="1" hidden="1" customWidth="1"/>
    <col min="3" max="3" width="4.28515625" style="1" customWidth="1"/>
    <col min="4" max="4" width="46.85546875" style="1" customWidth="1"/>
    <col min="5" max="5" width="21.85546875" style="1" customWidth="1"/>
    <col min="6" max="6" width="24.42578125" style="1" customWidth="1"/>
    <col min="7" max="7" width="26.85546875" style="1" customWidth="1"/>
    <col min="8" max="8" width="0.28515625" style="1" hidden="1" customWidth="1"/>
    <col min="9" max="9" width="20.42578125" style="4" customWidth="1"/>
    <col min="10" max="10" width="17.5703125" style="4" bestFit="1" customWidth="1"/>
    <col min="11" max="11" width="11.42578125" style="4"/>
    <col min="12" max="12" width="29.140625" style="4" bestFit="1" customWidth="1"/>
    <col min="13" max="16384" width="11.42578125" style="4"/>
  </cols>
  <sheetData>
    <row r="1" spans="1:10" ht="20.25">
      <c r="C1" s="138"/>
      <c r="D1" s="138"/>
      <c r="E1" s="138"/>
      <c r="F1" s="138"/>
      <c r="G1" s="138"/>
      <c r="H1" s="138"/>
    </row>
    <row r="2" spans="1:10" ht="20.25">
      <c r="C2" s="138"/>
      <c r="D2" s="269" t="s">
        <v>118</v>
      </c>
      <c r="E2" s="269"/>
      <c r="F2" s="269"/>
      <c r="G2" s="138"/>
      <c r="H2" s="138"/>
    </row>
    <row r="3" spans="1:10" ht="20.25">
      <c r="C3" s="268" t="s">
        <v>81</v>
      </c>
      <c r="D3" s="268"/>
      <c r="E3" s="268"/>
      <c r="F3" s="268"/>
      <c r="G3" s="268"/>
      <c r="H3" s="268"/>
    </row>
    <row r="4" spans="1:10" ht="20.25">
      <c r="C4" s="268" t="s">
        <v>386</v>
      </c>
      <c r="D4" s="268"/>
      <c r="E4" s="268"/>
      <c r="F4" s="268"/>
      <c r="G4" s="268"/>
      <c r="H4" s="268"/>
    </row>
    <row r="5" spans="1:10" ht="20.25">
      <c r="C5" s="268" t="s">
        <v>0</v>
      </c>
      <c r="D5" s="268"/>
      <c r="E5" s="268"/>
      <c r="F5" s="268"/>
      <c r="G5" s="268"/>
      <c r="H5" s="268"/>
    </row>
    <row r="6" spans="1:10" ht="20.25">
      <c r="C6" s="89"/>
      <c r="D6" s="139"/>
      <c r="E6" s="139"/>
      <c r="F6" s="138"/>
      <c r="G6" s="89"/>
      <c r="H6" s="89"/>
    </row>
    <row r="7" spans="1:10" ht="20.25">
      <c r="C7" s="89"/>
      <c r="D7" s="89"/>
      <c r="E7" s="89"/>
      <c r="F7" s="140"/>
      <c r="G7" s="141"/>
      <c r="H7" s="140">
        <f>+[2]BC!G11</f>
        <v>2016</v>
      </c>
      <c r="J7" s="48"/>
    </row>
    <row r="8" spans="1:10" ht="20.25">
      <c r="A8" s="5" t="s">
        <v>65</v>
      </c>
      <c r="C8" s="139" t="s">
        <v>1</v>
      </c>
      <c r="D8" s="142"/>
      <c r="E8" s="142"/>
      <c r="F8" s="143"/>
      <c r="G8" s="144"/>
      <c r="H8" s="144"/>
    </row>
    <row r="9" spans="1:10" ht="20.25">
      <c r="C9" s="139" t="s">
        <v>2</v>
      </c>
      <c r="D9" s="142"/>
      <c r="E9" s="142"/>
      <c r="F9" s="144"/>
      <c r="G9" s="144"/>
      <c r="H9" s="144"/>
    </row>
    <row r="10" spans="1:10" ht="20.25">
      <c r="A10" s="5" t="s">
        <v>32</v>
      </c>
      <c r="C10" s="89"/>
      <c r="D10" s="89" t="s">
        <v>62</v>
      </c>
      <c r="E10" s="89"/>
      <c r="F10" s="144">
        <v>34744799.490000002</v>
      </c>
      <c r="G10" s="145"/>
      <c r="H10" s="144"/>
    </row>
    <row r="11" spans="1:10" customFormat="1" ht="20.25" hidden="1">
      <c r="A11" s="3" t="s">
        <v>33</v>
      </c>
      <c r="B11" s="2"/>
      <c r="C11" s="146"/>
      <c r="D11" s="89" t="s">
        <v>3</v>
      </c>
      <c r="E11" s="89"/>
      <c r="F11" s="147"/>
      <c r="G11" s="148"/>
      <c r="H11" s="147"/>
    </row>
    <row r="12" spans="1:10" customFormat="1" ht="20.25" hidden="1">
      <c r="A12" s="3" t="s">
        <v>34</v>
      </c>
      <c r="B12" s="2"/>
      <c r="C12" s="146"/>
      <c r="D12" s="89" t="s">
        <v>4</v>
      </c>
      <c r="E12" s="89"/>
      <c r="F12" s="147"/>
      <c r="G12" s="148"/>
      <c r="H12" s="147"/>
    </row>
    <row r="13" spans="1:10" customFormat="1" ht="20.25">
      <c r="A13" s="3" t="s">
        <v>35</v>
      </c>
      <c r="B13" s="2"/>
      <c r="C13" s="146"/>
      <c r="D13" s="89" t="s">
        <v>86</v>
      </c>
      <c r="E13" s="89"/>
      <c r="F13" s="149">
        <v>21846318.489999998</v>
      </c>
      <c r="G13" s="150"/>
      <c r="H13" s="149"/>
    </row>
    <row r="14" spans="1:10" ht="20.25">
      <c r="A14" s="5" t="s">
        <v>36</v>
      </c>
      <c r="C14" s="89"/>
      <c r="D14" s="89" t="s">
        <v>87</v>
      </c>
      <c r="E14" s="89"/>
      <c r="F14" s="151">
        <v>57149927.350000001</v>
      </c>
      <c r="G14" s="152"/>
      <c r="H14" s="151"/>
    </row>
    <row r="15" spans="1:10" ht="20.25">
      <c r="C15" s="146"/>
      <c r="D15" s="89" t="s">
        <v>5</v>
      </c>
      <c r="E15" s="89"/>
      <c r="F15" s="153"/>
      <c r="G15" s="150"/>
      <c r="H15" s="154">
        <f>SUM(H9:H14)</f>
        <v>0</v>
      </c>
    </row>
    <row r="16" spans="1:10" ht="20.25">
      <c r="C16" s="139" t="s">
        <v>6</v>
      </c>
      <c r="D16" s="89"/>
      <c r="E16" s="89"/>
      <c r="F16" s="154">
        <f>SUM(F10:F15)</f>
        <v>113741045.33000001</v>
      </c>
      <c r="G16" s="152"/>
      <c r="H16" s="155"/>
    </row>
    <row r="17" spans="1:9" ht="20.25">
      <c r="C17" s="139"/>
      <c r="D17" s="89"/>
      <c r="E17" s="89"/>
      <c r="F17" s="155"/>
      <c r="G17" s="152"/>
      <c r="H17" s="144"/>
    </row>
    <row r="18" spans="1:9" customFormat="1" ht="20.25">
      <c r="A18" s="3" t="s">
        <v>37</v>
      </c>
      <c r="B18" s="2"/>
      <c r="C18" s="139" t="s">
        <v>7</v>
      </c>
      <c r="D18" s="89"/>
      <c r="E18" s="89"/>
      <c r="F18" s="144"/>
      <c r="G18" s="151"/>
      <c r="H18" s="147"/>
    </row>
    <row r="19" spans="1:9" customFormat="1" ht="20.25" hidden="1">
      <c r="A19" s="3" t="s">
        <v>38</v>
      </c>
      <c r="B19" s="2"/>
      <c r="C19" s="146"/>
      <c r="D19" s="89" t="s">
        <v>8</v>
      </c>
      <c r="E19" s="89"/>
      <c r="F19" s="147"/>
      <c r="G19" s="148"/>
      <c r="H19" s="149"/>
    </row>
    <row r="20" spans="1:9" customFormat="1" ht="20.25" hidden="1">
      <c r="A20" s="3" t="s">
        <v>39</v>
      </c>
      <c r="B20" s="2"/>
      <c r="C20" s="146"/>
      <c r="D20" s="156" t="s">
        <v>9</v>
      </c>
      <c r="E20" s="156"/>
      <c r="F20" s="149"/>
      <c r="G20" s="150"/>
      <c r="H20" s="149"/>
    </row>
    <row r="21" spans="1:9" customFormat="1" ht="20.25" hidden="1">
      <c r="A21" s="3" t="s">
        <v>40</v>
      </c>
      <c r="B21" s="2"/>
      <c r="C21" s="146"/>
      <c r="D21" s="156" t="s">
        <v>10</v>
      </c>
      <c r="E21" s="156"/>
      <c r="F21" s="149"/>
      <c r="G21" s="150"/>
      <c r="H21" s="149"/>
    </row>
    <row r="22" spans="1:9" ht="20.25" hidden="1">
      <c r="A22" s="5" t="s">
        <v>41</v>
      </c>
      <c r="C22" s="146"/>
      <c r="D22" s="156" t="s">
        <v>11</v>
      </c>
      <c r="E22" s="156"/>
      <c r="F22" s="149"/>
      <c r="G22" s="150"/>
      <c r="H22" s="151"/>
      <c r="I22" s="21"/>
    </row>
    <row r="23" spans="1:9" ht="20.25">
      <c r="A23" s="5" t="s">
        <v>42</v>
      </c>
      <c r="C23" s="89"/>
      <c r="D23" s="156" t="s">
        <v>89</v>
      </c>
      <c r="E23" s="156"/>
      <c r="F23" s="151">
        <v>230854263.69999999</v>
      </c>
      <c r="G23" s="152"/>
      <c r="H23" s="151"/>
      <c r="I23" s="21"/>
    </row>
    <row r="24" spans="1:9" ht="20.25">
      <c r="C24" s="146"/>
      <c r="D24" s="156" t="s">
        <v>12</v>
      </c>
      <c r="E24" s="156"/>
      <c r="F24" s="149" t="s">
        <v>218</v>
      </c>
      <c r="G24" s="150"/>
      <c r="H24" s="154">
        <f>SUM(H18:H23)</f>
        <v>0</v>
      </c>
      <c r="I24" s="21"/>
    </row>
    <row r="25" spans="1:9" ht="20.25">
      <c r="C25" s="139" t="s">
        <v>13</v>
      </c>
      <c r="D25" s="89"/>
      <c r="E25" s="89"/>
      <c r="F25" s="154"/>
      <c r="G25" s="152"/>
      <c r="H25" s="155"/>
      <c r="I25" s="21"/>
    </row>
    <row r="26" spans="1:9" ht="21" thickBot="1">
      <c r="C26" s="139"/>
      <c r="D26" s="89"/>
      <c r="E26" s="89"/>
      <c r="F26" s="155"/>
      <c r="G26" s="152"/>
      <c r="H26" s="157">
        <f>SUM(H24,H15)</f>
        <v>0</v>
      </c>
    </row>
    <row r="27" spans="1:9" ht="21.75" thickTop="1" thickBot="1">
      <c r="C27" s="139" t="s">
        <v>14</v>
      </c>
      <c r="D27" s="89"/>
      <c r="E27" s="89"/>
      <c r="F27" s="157">
        <f>SUM(F16:F26)</f>
        <v>344595309.02999997</v>
      </c>
      <c r="G27" s="158"/>
      <c r="H27" s="144"/>
    </row>
    <row r="28" spans="1:9" ht="21" thickTop="1">
      <c r="C28" s="89"/>
      <c r="D28" s="89" t="s">
        <v>15</v>
      </c>
      <c r="E28" s="89"/>
      <c r="F28" s="144"/>
      <c r="G28" s="144"/>
      <c r="H28" s="144"/>
    </row>
    <row r="29" spans="1:9" ht="20.25">
      <c r="C29" s="139" t="s">
        <v>16</v>
      </c>
      <c r="D29" s="89"/>
      <c r="E29" s="89"/>
      <c r="F29" s="144"/>
      <c r="G29" s="144"/>
      <c r="H29" s="145"/>
    </row>
    <row r="30" spans="1:9" customFormat="1" ht="20.25">
      <c r="A30" s="3" t="s">
        <v>43</v>
      </c>
      <c r="B30" s="2"/>
      <c r="C30" s="139" t="s">
        <v>17</v>
      </c>
      <c r="D30" s="89"/>
      <c r="E30" s="89"/>
      <c r="F30" s="145"/>
      <c r="G30" s="145"/>
      <c r="H30" s="147"/>
    </row>
    <row r="31" spans="1:9" ht="20.25" hidden="1">
      <c r="A31" s="5" t="s">
        <v>44</v>
      </c>
      <c r="C31" s="146"/>
      <c r="D31" s="89" t="s">
        <v>18</v>
      </c>
      <c r="E31" s="89"/>
      <c r="F31" s="147">
        <v>0</v>
      </c>
      <c r="G31" s="159"/>
      <c r="H31" s="151"/>
    </row>
    <row r="32" spans="1:9" customFormat="1" ht="21">
      <c r="A32" s="3" t="s">
        <v>45</v>
      </c>
      <c r="B32" s="2"/>
      <c r="C32" s="89"/>
      <c r="D32" s="89" t="s">
        <v>90</v>
      </c>
      <c r="E32" s="89"/>
      <c r="F32" s="160">
        <v>56352892.420000002</v>
      </c>
      <c r="G32" s="152"/>
      <c r="H32" s="149"/>
    </row>
    <row r="33" spans="1:10" customFormat="1" ht="20.25">
      <c r="A33" s="3" t="s">
        <v>46</v>
      </c>
      <c r="B33" s="2"/>
      <c r="C33" s="146"/>
      <c r="D33" s="89" t="s">
        <v>19</v>
      </c>
      <c r="E33" s="89"/>
      <c r="F33" s="149"/>
      <c r="G33" s="150"/>
      <c r="H33" s="149"/>
    </row>
    <row r="34" spans="1:10" customFormat="1" ht="20.25" hidden="1">
      <c r="A34" s="3" t="s">
        <v>47</v>
      </c>
      <c r="B34" s="2"/>
      <c r="C34" s="146"/>
      <c r="D34" s="89" t="s">
        <v>20</v>
      </c>
      <c r="E34" s="89"/>
      <c r="F34" s="149"/>
      <c r="G34" s="150"/>
      <c r="H34" s="147"/>
    </row>
    <row r="35" spans="1:10" customFormat="1" ht="20.25">
      <c r="A35" s="3" t="s">
        <v>48</v>
      </c>
      <c r="B35" s="2"/>
      <c r="C35" s="146"/>
      <c r="D35" s="89" t="s">
        <v>91</v>
      </c>
      <c r="E35" s="89"/>
      <c r="F35" s="149">
        <v>16827275.239999998</v>
      </c>
      <c r="G35" s="148"/>
      <c r="H35" s="147"/>
    </row>
    <row r="36" spans="1:10" customFormat="1" ht="20.25">
      <c r="A36" s="3" t="s">
        <v>50</v>
      </c>
      <c r="B36" s="2"/>
      <c r="C36" s="146"/>
      <c r="D36" s="89" t="s">
        <v>92</v>
      </c>
      <c r="E36" s="89"/>
      <c r="F36" s="149"/>
      <c r="G36" s="148"/>
      <c r="H36" s="149"/>
    </row>
    <row r="37" spans="1:10" customFormat="1" ht="20.25">
      <c r="A37" s="3"/>
      <c r="B37" s="2"/>
      <c r="C37" s="139" t="s">
        <v>21</v>
      </c>
      <c r="D37" s="89"/>
      <c r="E37" s="89"/>
      <c r="F37" s="155">
        <v>0</v>
      </c>
      <c r="G37" s="152"/>
      <c r="H37" s="159"/>
    </row>
    <row r="38" spans="1:10" customFormat="1" ht="20.25">
      <c r="A38" s="3" t="s">
        <v>51</v>
      </c>
      <c r="B38" s="2"/>
      <c r="C38" s="139"/>
      <c r="D38" s="89"/>
      <c r="E38" s="89"/>
      <c r="F38" s="155">
        <f>SUM(F32:F37)</f>
        <v>73180167.659999996</v>
      </c>
      <c r="G38" s="152"/>
      <c r="H38" s="147"/>
    </row>
    <row r="39" spans="1:10" customFormat="1" ht="20.25">
      <c r="A39" s="3" t="s">
        <v>52</v>
      </c>
      <c r="B39" s="2"/>
      <c r="C39" s="161" t="s">
        <v>22</v>
      </c>
      <c r="D39" s="146"/>
      <c r="E39" s="146"/>
      <c r="F39" s="159"/>
      <c r="G39" s="159"/>
      <c r="H39" s="147"/>
    </row>
    <row r="40" spans="1:10" customFormat="1" ht="20.25" hidden="1">
      <c r="A40" s="3" t="s">
        <v>49</v>
      </c>
      <c r="B40" s="2"/>
      <c r="C40" s="146"/>
      <c r="D40" s="89" t="s">
        <v>94</v>
      </c>
      <c r="E40" s="89"/>
      <c r="F40" s="147"/>
      <c r="G40" s="148"/>
      <c r="H40" s="147"/>
    </row>
    <row r="41" spans="1:10" customFormat="1" ht="20.25" hidden="1">
      <c r="A41" s="3" t="s">
        <v>53</v>
      </c>
      <c r="B41" s="2"/>
      <c r="C41" s="146"/>
      <c r="D41" s="89" t="s">
        <v>23</v>
      </c>
      <c r="E41" s="89"/>
      <c r="F41" s="147"/>
      <c r="G41" s="148"/>
      <c r="H41" s="147"/>
    </row>
    <row r="42" spans="1:10" customFormat="1" ht="20.25" hidden="1">
      <c r="A42" s="3" t="s">
        <v>54</v>
      </c>
      <c r="B42" s="2"/>
      <c r="C42" s="146"/>
      <c r="D42" s="89" t="s">
        <v>24</v>
      </c>
      <c r="E42" s="89"/>
      <c r="F42" s="147"/>
      <c r="G42" s="148"/>
      <c r="H42" s="147"/>
    </row>
    <row r="43" spans="1:10" customFormat="1" ht="20.25" hidden="1">
      <c r="A43" s="3" t="s">
        <v>55</v>
      </c>
      <c r="B43" s="2"/>
      <c r="C43" s="146"/>
      <c r="D43" s="89" t="s">
        <v>25</v>
      </c>
      <c r="E43" s="89"/>
      <c r="F43" s="147"/>
      <c r="G43" s="148"/>
      <c r="H43" s="147"/>
    </row>
    <row r="44" spans="1:10" customFormat="1" ht="16.5" hidden="1" customHeight="1">
      <c r="A44" s="3"/>
      <c r="B44" s="2"/>
      <c r="C44" s="146"/>
      <c r="D44" s="89" t="s">
        <v>95</v>
      </c>
      <c r="E44" s="89"/>
      <c r="F44" s="153"/>
      <c r="G44" s="148"/>
      <c r="H44" s="151"/>
    </row>
    <row r="45" spans="1:10" ht="20.25" hidden="1">
      <c r="C45" s="146"/>
      <c r="D45" s="89" t="s">
        <v>26</v>
      </c>
      <c r="E45" s="89"/>
      <c r="F45" s="147"/>
      <c r="G45" s="148"/>
      <c r="H45" s="154" t="e">
        <f>SUM(#REF!,H44)</f>
        <v>#REF!</v>
      </c>
    </row>
    <row r="46" spans="1:10" ht="20.25">
      <c r="C46" s="161" t="s">
        <v>27</v>
      </c>
      <c r="D46" s="146"/>
      <c r="E46" s="146"/>
      <c r="F46" s="155"/>
      <c r="G46" s="150"/>
      <c r="H46" s="144"/>
    </row>
    <row r="47" spans="1:10" ht="20.25">
      <c r="C47" s="139" t="s">
        <v>28</v>
      </c>
      <c r="D47" s="89"/>
      <c r="E47" s="89"/>
      <c r="F47" s="155"/>
      <c r="G47" s="158"/>
      <c r="H47" s="144"/>
    </row>
    <row r="48" spans="1:10" customFormat="1" ht="20.25">
      <c r="A48" s="3" t="s">
        <v>56</v>
      </c>
      <c r="B48" s="2"/>
      <c r="C48" s="139"/>
      <c r="D48" s="89"/>
      <c r="E48" s="89"/>
      <c r="F48" s="151"/>
      <c r="G48" s="144"/>
      <c r="H48" s="147"/>
      <c r="J48" s="18"/>
    </row>
    <row r="49" spans="1:10" customFormat="1" ht="20.25">
      <c r="A49" s="3" t="s">
        <v>57</v>
      </c>
      <c r="B49" s="2"/>
      <c r="C49" s="139" t="s">
        <v>97</v>
      </c>
      <c r="D49" s="89"/>
      <c r="E49" s="89"/>
      <c r="F49" s="144"/>
      <c r="G49" s="144"/>
      <c r="H49" s="147"/>
    </row>
    <row r="50" spans="1:10" ht="21">
      <c r="A50" s="5" t="s">
        <v>58</v>
      </c>
      <c r="C50" s="161"/>
      <c r="D50" s="89" t="s">
        <v>82</v>
      </c>
      <c r="E50" s="89"/>
      <c r="F50" s="162">
        <v>99121279.819999993</v>
      </c>
      <c r="G50" s="148"/>
      <c r="H50" s="144"/>
    </row>
    <row r="51" spans="1:10" ht="20.25" hidden="1">
      <c r="A51" s="5" t="s">
        <v>59</v>
      </c>
      <c r="C51" s="146"/>
      <c r="D51" s="89" t="s">
        <v>29</v>
      </c>
      <c r="E51" s="89"/>
      <c r="F51" s="147"/>
      <c r="G51" s="148"/>
      <c r="H51" s="163"/>
    </row>
    <row r="52" spans="1:10" customFormat="1" ht="20.25">
      <c r="A52" s="3" t="s">
        <v>60</v>
      </c>
      <c r="B52" s="2"/>
      <c r="C52" s="89"/>
      <c r="D52" s="89" t="s">
        <v>63</v>
      </c>
      <c r="E52" s="89"/>
      <c r="F52" s="144">
        <v>4768050.09</v>
      </c>
      <c r="G52" s="145"/>
      <c r="H52" s="151"/>
    </row>
    <row r="53" spans="1:10" ht="20.25">
      <c r="C53" s="89"/>
      <c r="D53" s="89" t="s">
        <v>64</v>
      </c>
      <c r="E53" s="89"/>
      <c r="F53" s="144">
        <v>167525811.46000001</v>
      </c>
      <c r="G53" s="145"/>
      <c r="H53" s="154"/>
      <c r="J53" s="41"/>
    </row>
    <row r="54" spans="1:10" ht="20.25" hidden="1">
      <c r="C54" s="146"/>
      <c r="D54" s="89" t="s">
        <v>30</v>
      </c>
      <c r="E54" s="89"/>
      <c r="F54" s="151"/>
      <c r="G54" s="148"/>
      <c r="H54" s="144"/>
    </row>
    <row r="55" spans="1:10" ht="21" thickBot="1">
      <c r="C55" s="139" t="s">
        <v>31</v>
      </c>
      <c r="D55" s="89"/>
      <c r="E55" s="89"/>
      <c r="F55" s="154">
        <v>0</v>
      </c>
      <c r="G55" s="158"/>
      <c r="H55" s="157" t="e">
        <f>+H45+H53</f>
        <v>#REF!</v>
      </c>
    </row>
    <row r="56" spans="1:10" ht="21" thickTop="1">
      <c r="C56" s="139"/>
      <c r="D56" s="89"/>
      <c r="E56" s="89"/>
      <c r="F56" s="144">
        <f>SUM(F50:F55)</f>
        <v>271415141.37</v>
      </c>
      <c r="G56" s="144"/>
      <c r="H56" s="164"/>
    </row>
    <row r="57" spans="1:10" ht="21" thickBot="1">
      <c r="C57" s="139" t="s">
        <v>61</v>
      </c>
      <c r="D57" s="89"/>
      <c r="E57" s="89"/>
      <c r="F57" s="157">
        <f>F38+F56</f>
        <v>344595309.02999997</v>
      </c>
      <c r="G57" s="144"/>
      <c r="H57" s="165"/>
    </row>
    <row r="58" spans="1:10" ht="21" thickTop="1">
      <c r="C58" s="139"/>
      <c r="D58" s="89"/>
      <c r="E58" s="89"/>
      <c r="F58" s="164" t="s">
        <v>15</v>
      </c>
      <c r="G58" s="166"/>
      <c r="H58" s="167"/>
    </row>
    <row r="59" spans="1:10" ht="20.25">
      <c r="C59" s="167"/>
      <c r="D59" s="167"/>
      <c r="E59" s="167"/>
      <c r="F59" s="167"/>
      <c r="G59" s="167"/>
      <c r="H59" s="168"/>
    </row>
    <row r="60" spans="1:10" ht="20.25">
      <c r="C60" s="167"/>
      <c r="D60" s="167"/>
      <c r="E60" s="167"/>
      <c r="F60" s="167"/>
      <c r="G60" s="167"/>
      <c r="H60" s="168"/>
    </row>
    <row r="61" spans="1:10" ht="20.25">
      <c r="C61" s="167"/>
      <c r="D61" s="167"/>
      <c r="E61" s="167"/>
      <c r="F61" s="167"/>
      <c r="G61" s="167"/>
      <c r="H61" s="168"/>
    </row>
    <row r="62" spans="1:10" ht="20.25">
      <c r="C62" s="89"/>
      <c r="D62" s="139"/>
      <c r="E62" s="139"/>
      <c r="F62" s="89"/>
      <c r="G62" s="89"/>
      <c r="H62" s="138"/>
    </row>
    <row r="63" spans="1:10" ht="20.25">
      <c r="C63" s="89"/>
      <c r="D63" s="89"/>
      <c r="E63" s="89"/>
      <c r="F63" s="168"/>
      <c r="G63" s="168"/>
      <c r="H63" s="169"/>
    </row>
    <row r="64" spans="1:10" ht="20.25">
      <c r="C64" s="138"/>
      <c r="D64" s="138"/>
      <c r="E64" s="138"/>
      <c r="F64" s="138"/>
      <c r="G64" s="138"/>
      <c r="H64" s="138"/>
    </row>
    <row r="65" spans="3:8" ht="21">
      <c r="C65" s="138"/>
      <c r="D65" s="170"/>
      <c r="E65" s="171"/>
      <c r="F65" s="172"/>
      <c r="G65" s="86"/>
      <c r="H65" s="173"/>
    </row>
    <row r="66" spans="3:8" ht="20.25">
      <c r="C66" s="138"/>
      <c r="D66" s="138" t="s">
        <v>359</v>
      </c>
      <c r="E66" s="138"/>
      <c r="F66" s="49" t="s">
        <v>352</v>
      </c>
      <c r="G66" s="49" t="s">
        <v>354</v>
      </c>
      <c r="H66" s="49"/>
    </row>
    <row r="67" spans="3:8" ht="21" customHeight="1">
      <c r="C67" s="138"/>
      <c r="D67" s="171" t="s">
        <v>355</v>
      </c>
      <c r="E67" s="171" t="s">
        <v>356</v>
      </c>
      <c r="F67" s="229"/>
      <c r="G67" s="229" t="s">
        <v>358</v>
      </c>
      <c r="H67" s="229"/>
    </row>
    <row r="68" spans="3:8" ht="21">
      <c r="C68" s="138"/>
      <c r="D68" s="170" t="s">
        <v>316</v>
      </c>
      <c r="E68" s="171"/>
      <c r="F68" s="230" t="s">
        <v>357</v>
      </c>
      <c r="G68" s="230"/>
      <c r="H68" s="230"/>
    </row>
    <row r="69" spans="3:8" ht="21" customHeight="1">
      <c r="C69" s="138"/>
      <c r="D69" s="171" t="s">
        <v>291</v>
      </c>
      <c r="E69" s="171"/>
      <c r="F69" s="271" t="s">
        <v>353</v>
      </c>
      <c r="G69" s="271"/>
      <c r="H69" s="271"/>
    </row>
    <row r="70" spans="3:8" ht="21">
      <c r="C70" s="138"/>
      <c r="D70" s="171"/>
      <c r="E70" s="171"/>
      <c r="F70" s="228"/>
      <c r="G70" s="228"/>
      <c r="H70" s="228"/>
    </row>
    <row r="71" spans="3:8" ht="21">
      <c r="C71" s="138"/>
      <c r="D71" s="170"/>
      <c r="E71" s="171"/>
      <c r="F71" s="271"/>
      <c r="G71" s="271"/>
      <c r="H71" s="271"/>
    </row>
    <row r="72" spans="3:8" ht="21">
      <c r="C72" s="138"/>
      <c r="D72" s="171"/>
      <c r="E72" s="171"/>
      <c r="F72" s="228"/>
      <c r="G72" s="228"/>
      <c r="H72" s="228"/>
    </row>
    <row r="73" spans="3:8" ht="21">
      <c r="C73" s="138"/>
      <c r="D73" s="270" t="s">
        <v>360</v>
      </c>
      <c r="E73" s="270"/>
      <c r="F73" s="270"/>
      <c r="G73" s="138"/>
      <c r="H73" s="138"/>
    </row>
    <row r="74" spans="3:8" ht="21">
      <c r="C74" s="138"/>
      <c r="D74" s="267" t="s">
        <v>290</v>
      </c>
      <c r="E74" s="267"/>
      <c r="F74" s="267"/>
      <c r="G74" s="138"/>
      <c r="H74" s="138"/>
    </row>
    <row r="75" spans="3:8" ht="20.25">
      <c r="C75" s="138"/>
      <c r="D75" s="174"/>
      <c r="E75" s="138"/>
      <c r="F75" s="138"/>
      <c r="G75" s="138"/>
      <c r="H75" s="138"/>
    </row>
    <row r="76" spans="3:8" ht="20.25">
      <c r="C76" s="138"/>
      <c r="D76" s="138"/>
      <c r="E76" s="138"/>
      <c r="F76" s="138"/>
      <c r="G76" s="138"/>
      <c r="H76" s="138"/>
    </row>
    <row r="77" spans="3:8" ht="20.25">
      <c r="C77" s="138"/>
      <c r="D77" s="138"/>
      <c r="E77" s="138"/>
      <c r="F77" s="138"/>
      <c r="G77" s="138"/>
      <c r="H77" s="138"/>
    </row>
    <row r="78" spans="3:8" ht="20.25">
      <c r="C78" s="138"/>
      <c r="D78" s="138"/>
      <c r="E78" s="138"/>
      <c r="F78" s="138"/>
      <c r="G78" s="138"/>
      <c r="H78" s="138"/>
    </row>
    <row r="79" spans="3:8" ht="20.25">
      <c r="C79" s="138"/>
      <c r="D79" s="138"/>
      <c r="E79" s="138"/>
      <c r="F79" s="138"/>
      <c r="G79" s="138"/>
      <c r="H79" s="138"/>
    </row>
    <row r="80" spans="3:8" ht="20.25">
      <c r="C80" s="138"/>
      <c r="D80" s="138"/>
      <c r="E80" s="138"/>
      <c r="F80" s="138"/>
      <c r="G80" s="138"/>
      <c r="H80" s="138"/>
    </row>
    <row r="81" spans="3:8" ht="20.25">
      <c r="C81" s="138"/>
      <c r="D81" s="138"/>
      <c r="E81" s="138"/>
      <c r="F81" s="138"/>
      <c r="G81" s="138"/>
      <c r="H81" s="138"/>
    </row>
    <row r="82" spans="3:8" ht="20.25">
      <c r="C82" s="138"/>
      <c r="D82" s="138"/>
      <c r="E82" s="138"/>
      <c r="F82" s="138"/>
      <c r="G82" s="138"/>
      <c r="H82" s="138"/>
    </row>
    <row r="83" spans="3:8" ht="20.25">
      <c r="C83" s="138"/>
      <c r="D83" s="138"/>
      <c r="E83" s="138"/>
      <c r="F83" s="138"/>
      <c r="G83" s="138"/>
      <c r="H83" s="138"/>
    </row>
    <row r="84" spans="3:8" ht="20.25">
      <c r="C84" s="138"/>
      <c r="D84" s="138"/>
      <c r="E84" s="138"/>
      <c r="F84" s="138"/>
      <c r="G84" s="138"/>
      <c r="H84" s="138"/>
    </row>
  </sheetData>
  <mergeCells count="8">
    <mergeCell ref="D74:F74"/>
    <mergeCell ref="C3:H3"/>
    <mergeCell ref="C4:H4"/>
    <mergeCell ref="C5:H5"/>
    <mergeCell ref="D2:F2"/>
    <mergeCell ref="D73:F73"/>
    <mergeCell ref="F69:H69"/>
    <mergeCell ref="F71:H71"/>
  </mergeCells>
  <pageMargins left="0.70866141732283472" right="0.70866141732283472" top="0.74803149606299213" bottom="0.74803149606299213" header="0.31496062992125984" footer="0.31496062992125984"/>
  <pageSetup scale="72" orientation="portrait" r:id="rId1"/>
  <rowBreaks count="1" manualBreakCount="1">
    <brk id="48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D19"/>
  <sheetViews>
    <sheetView zoomScale="86" zoomScaleNormal="86" zoomScaleSheetLayoutView="100" workbookViewId="0">
      <selection activeCell="C17" sqref="C17"/>
    </sheetView>
  </sheetViews>
  <sheetFormatPr baseColWidth="10" defaultRowHeight="21"/>
  <cols>
    <col min="1" max="1" width="19.140625" style="86" customWidth="1"/>
    <col min="2" max="2" width="79.5703125" style="86" customWidth="1"/>
    <col min="3" max="3" width="24.42578125" style="86" customWidth="1"/>
    <col min="4" max="4" width="11.42578125" style="86"/>
  </cols>
  <sheetData>
    <row r="1" spans="1:4">
      <c r="B1" s="275" t="s">
        <v>104</v>
      </c>
      <c r="C1" s="275"/>
      <c r="D1" s="87"/>
    </row>
    <row r="2" spans="1:4">
      <c r="B2" s="275" t="s">
        <v>99</v>
      </c>
      <c r="C2" s="275"/>
      <c r="D2" s="87"/>
    </row>
    <row r="3" spans="1:4">
      <c r="B3" s="269" t="s">
        <v>387</v>
      </c>
      <c r="C3" s="269"/>
      <c r="D3" s="88"/>
    </row>
    <row r="4" spans="1:4">
      <c r="B4" s="275" t="s">
        <v>0</v>
      </c>
      <c r="C4" s="275"/>
      <c r="D4" s="87"/>
    </row>
    <row r="5" spans="1:4">
      <c r="C5" s="89"/>
    </row>
    <row r="6" spans="1:4">
      <c r="C6" s="90"/>
    </row>
    <row r="7" spans="1:4" ht="15" customHeight="1">
      <c r="A7" s="272" t="s">
        <v>84</v>
      </c>
      <c r="B7" s="272" t="s">
        <v>66</v>
      </c>
      <c r="C7" s="272" t="s">
        <v>83</v>
      </c>
    </row>
    <row r="8" spans="1:4" ht="15" customHeight="1">
      <c r="A8" s="273"/>
      <c r="B8" s="273"/>
      <c r="C8" s="273"/>
    </row>
    <row r="9" spans="1:4" ht="15" customHeight="1">
      <c r="A9" s="274"/>
      <c r="B9" s="273"/>
      <c r="C9" s="273"/>
    </row>
    <row r="10" spans="1:4" s="9" customFormat="1">
      <c r="A10" s="91"/>
      <c r="B10" s="92" t="s">
        <v>67</v>
      </c>
      <c r="C10" s="93">
        <v>0</v>
      </c>
      <c r="D10" s="94"/>
    </row>
    <row r="11" spans="1:4" s="9" customFormat="1" ht="20.25">
      <c r="A11" s="95" t="s">
        <v>223</v>
      </c>
      <c r="B11" s="92" t="s">
        <v>105</v>
      </c>
      <c r="C11" s="96">
        <v>10808450.85</v>
      </c>
      <c r="D11" s="97"/>
    </row>
    <row r="12" spans="1:4" s="9" customFormat="1" ht="20.25">
      <c r="A12" s="95" t="s">
        <v>225</v>
      </c>
      <c r="B12" s="92" t="s">
        <v>224</v>
      </c>
      <c r="C12" s="96">
        <v>22903411.91</v>
      </c>
      <c r="D12" s="97"/>
    </row>
    <row r="13" spans="1:4" s="9" customFormat="1" ht="20.25">
      <c r="A13" s="95" t="s">
        <v>227</v>
      </c>
      <c r="B13" s="92" t="s">
        <v>228</v>
      </c>
      <c r="C13" s="96">
        <v>1006995.36</v>
      </c>
      <c r="D13" s="97"/>
    </row>
    <row r="14" spans="1:4" s="9" customFormat="1" ht="20.25">
      <c r="A14" s="95" t="s">
        <v>226</v>
      </c>
      <c r="B14" s="92" t="s">
        <v>80</v>
      </c>
      <c r="C14" s="96">
        <v>25941.37</v>
      </c>
      <c r="D14" s="97"/>
    </row>
    <row r="15" spans="1:4" ht="20.25" hidden="1">
      <c r="A15" s="95"/>
      <c r="B15" s="99"/>
      <c r="C15" s="100"/>
      <c r="D15" s="98"/>
    </row>
    <row r="16" spans="1:4" hidden="1">
      <c r="A16" s="101"/>
      <c r="B16" s="99"/>
      <c r="C16" s="100"/>
      <c r="D16" s="98"/>
    </row>
    <row r="17" spans="1:4">
      <c r="A17" s="101"/>
      <c r="B17" s="102" t="s">
        <v>85</v>
      </c>
      <c r="C17" s="103">
        <f>SUM(C10:C14)</f>
        <v>34744799.489999995</v>
      </c>
      <c r="D17" s="98"/>
    </row>
    <row r="18" spans="1:4">
      <c r="B18" s="104"/>
      <c r="C18" s="105"/>
    </row>
    <row r="19" spans="1:4">
      <c r="B19" s="105"/>
      <c r="C19" s="106"/>
    </row>
  </sheetData>
  <mergeCells count="7">
    <mergeCell ref="A7:A9"/>
    <mergeCell ref="B1:C1"/>
    <mergeCell ref="B2:C2"/>
    <mergeCell ref="B3:C3"/>
    <mergeCell ref="B4:C4"/>
    <mergeCell ref="B7:B9"/>
    <mergeCell ref="C7:C9"/>
  </mergeCells>
  <pageMargins left="0.7" right="0.7" top="0.75" bottom="0.75" header="0.3" footer="0.3"/>
  <pageSetup scale="73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I19"/>
  <sheetViews>
    <sheetView zoomScaleNormal="100" zoomScaleSheetLayoutView="100" workbookViewId="0">
      <selection activeCell="B13" sqref="B13"/>
    </sheetView>
  </sheetViews>
  <sheetFormatPr baseColWidth="10" defaultRowHeight="15"/>
  <cols>
    <col min="1" max="1" width="59" customWidth="1"/>
    <col min="2" max="2" width="20.7109375" customWidth="1"/>
    <col min="5" max="5" width="29.140625" bestFit="1" customWidth="1"/>
    <col min="7" max="7" width="14.140625" style="43" bestFit="1" customWidth="1"/>
  </cols>
  <sheetData>
    <row r="1" spans="1:9" ht="18.75">
      <c r="A1" s="279" t="s">
        <v>107</v>
      </c>
      <c r="B1" s="279"/>
    </row>
    <row r="2" spans="1:9" ht="18.75">
      <c r="A2" s="279" t="s">
        <v>88</v>
      </c>
      <c r="B2" s="279"/>
    </row>
    <row r="3" spans="1:9" ht="18.75">
      <c r="A3" s="280" t="s">
        <v>386</v>
      </c>
      <c r="B3" s="280"/>
      <c r="C3" s="49"/>
    </row>
    <row r="4" spans="1:9" ht="18.75">
      <c r="A4" s="279" t="s">
        <v>0</v>
      </c>
      <c r="B4" s="279"/>
      <c r="C4" s="49"/>
    </row>
    <row r="5" spans="1:9" ht="18.75">
      <c r="A5" s="49"/>
      <c r="B5" s="49"/>
      <c r="C5" s="49"/>
    </row>
    <row r="6" spans="1:9" ht="18.75">
      <c r="A6" s="54"/>
      <c r="B6" s="49"/>
      <c r="C6" s="49"/>
      <c r="G6" s="45"/>
      <c r="H6" s="10"/>
      <c r="I6" s="10"/>
    </row>
    <row r="7" spans="1:9" ht="18.75">
      <c r="A7" s="49"/>
      <c r="B7" s="49"/>
      <c r="C7" s="49" t="s">
        <v>218</v>
      </c>
      <c r="G7" s="45"/>
      <c r="H7" s="10"/>
      <c r="I7" s="10"/>
    </row>
    <row r="8" spans="1:9" ht="15" customHeight="1">
      <c r="A8" s="281" t="s">
        <v>68</v>
      </c>
      <c r="B8" s="276" t="s">
        <v>83</v>
      </c>
      <c r="C8" s="49"/>
      <c r="G8" s="45"/>
      <c r="H8" s="10"/>
      <c r="I8" s="10"/>
    </row>
    <row r="9" spans="1:9" ht="15" customHeight="1">
      <c r="A9" s="282"/>
      <c r="B9" s="277"/>
      <c r="C9" s="49"/>
      <c r="G9" s="45"/>
      <c r="H9" s="10"/>
      <c r="I9" s="10"/>
    </row>
    <row r="10" spans="1:9" ht="15.75" customHeight="1">
      <c r="A10" s="283"/>
      <c r="B10" s="278"/>
      <c r="C10" s="49"/>
      <c r="G10" s="45"/>
      <c r="H10" s="10"/>
      <c r="I10" s="10"/>
    </row>
    <row r="11" spans="1:9" s="7" customFormat="1" ht="18.75">
      <c r="A11" s="54" t="s">
        <v>232</v>
      </c>
      <c r="B11" s="55">
        <v>14555478.49</v>
      </c>
      <c r="C11" s="54"/>
      <c r="G11" s="46"/>
      <c r="H11" s="47"/>
      <c r="I11" s="20"/>
    </row>
    <row r="12" spans="1:9" s="7" customFormat="1" ht="18.75">
      <c r="A12" s="54" t="s">
        <v>233</v>
      </c>
      <c r="B12" s="55">
        <v>7290840</v>
      </c>
      <c r="C12" s="54"/>
      <c r="G12" s="46"/>
      <c r="H12" s="47"/>
      <c r="I12" s="20"/>
    </row>
    <row r="13" spans="1:9" ht="18.75">
      <c r="A13" s="56" t="s">
        <v>69</v>
      </c>
      <c r="B13" s="83">
        <f>SUM(B11:B12)</f>
        <v>21846318.490000002</v>
      </c>
      <c r="C13" s="49"/>
      <c r="G13" s="45"/>
      <c r="H13" s="10"/>
      <c r="I13" s="10"/>
    </row>
    <row r="14" spans="1:9" ht="18.75">
      <c r="A14" s="57"/>
      <c r="B14" s="58"/>
      <c r="C14" s="49"/>
    </row>
    <row r="15" spans="1:9" ht="18.75">
      <c r="A15" s="57"/>
      <c r="B15" s="58"/>
      <c r="C15" s="49"/>
    </row>
    <row r="16" spans="1:9" ht="18.75">
      <c r="A16" s="57"/>
      <c r="B16" s="58"/>
      <c r="C16" s="49"/>
    </row>
    <row r="17" spans="1:3" ht="18.75">
      <c r="A17" s="57"/>
      <c r="B17" s="58"/>
      <c r="C17" s="49"/>
    </row>
    <row r="18" spans="1:3">
      <c r="A18" s="12"/>
      <c r="B18" s="13"/>
    </row>
    <row r="19" spans="1:3">
      <c r="A19" s="12"/>
      <c r="B19" s="13"/>
    </row>
  </sheetData>
  <mergeCells count="6">
    <mergeCell ref="B8:B10"/>
    <mergeCell ref="A1:B1"/>
    <mergeCell ref="A2:B2"/>
    <mergeCell ref="A3:B3"/>
    <mergeCell ref="A4:B4"/>
    <mergeCell ref="A8:A10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C16"/>
  <sheetViews>
    <sheetView zoomScaleNormal="100" zoomScaleSheetLayoutView="180" workbookViewId="0">
      <selection activeCell="B13" sqref="B13"/>
    </sheetView>
  </sheetViews>
  <sheetFormatPr baseColWidth="10" defaultRowHeight="15"/>
  <cols>
    <col min="1" max="1" width="70.42578125" customWidth="1"/>
    <col min="2" max="2" width="21.42578125" customWidth="1"/>
  </cols>
  <sheetData>
    <row r="1" spans="1:3" ht="18.75">
      <c r="A1" s="279" t="s">
        <v>107</v>
      </c>
      <c r="B1" s="279"/>
    </row>
    <row r="2" spans="1:3" ht="18.75">
      <c r="A2" s="279" t="s">
        <v>96</v>
      </c>
      <c r="B2" s="279"/>
    </row>
    <row r="3" spans="1:3" ht="18.75">
      <c r="A3" s="280" t="s">
        <v>386</v>
      </c>
      <c r="B3" s="280"/>
    </row>
    <row r="4" spans="1:3" ht="18.75">
      <c r="A4" s="279" t="s">
        <v>0</v>
      </c>
      <c r="B4" s="279"/>
    </row>
    <row r="5" spans="1:3" ht="15.75">
      <c r="A5" s="15"/>
    </row>
    <row r="6" spans="1:3" ht="18.75">
      <c r="A6" s="49"/>
      <c r="B6" s="49"/>
      <c r="C6" s="49"/>
    </row>
    <row r="7" spans="1:3" ht="18.75">
      <c r="A7" s="284" t="s">
        <v>70</v>
      </c>
      <c r="B7" s="276" t="s">
        <v>83</v>
      </c>
      <c r="C7" s="49"/>
    </row>
    <row r="8" spans="1:3" ht="18.75">
      <c r="A8" s="285"/>
      <c r="B8" s="277"/>
      <c r="C8" s="49"/>
    </row>
    <row r="9" spans="1:3" ht="18.75">
      <c r="A9" s="286"/>
      <c r="B9" s="278"/>
      <c r="C9" s="49"/>
    </row>
    <row r="10" spans="1:3" ht="18.75">
      <c r="A10" s="53" t="s">
        <v>106</v>
      </c>
      <c r="B10" s="55">
        <v>8318928.5599999996</v>
      </c>
      <c r="C10" s="49"/>
    </row>
    <row r="11" spans="1:3" ht="18.75">
      <c r="A11" s="53" t="s">
        <v>314</v>
      </c>
      <c r="B11" s="55">
        <v>32994581.59</v>
      </c>
      <c r="C11" s="49"/>
    </row>
    <row r="12" spans="1:3" ht="18.75">
      <c r="A12" s="53" t="s">
        <v>103</v>
      </c>
      <c r="B12" s="55">
        <v>15836417.199999999</v>
      </c>
      <c r="C12" s="49"/>
    </row>
    <row r="13" spans="1:3" ht="18.75">
      <c r="A13" s="59" t="s">
        <v>71</v>
      </c>
      <c r="B13" s="60">
        <f>SUM(B10:B12)</f>
        <v>57149927.349999994</v>
      </c>
      <c r="C13" s="49"/>
    </row>
    <row r="14" spans="1:3" ht="18.75">
      <c r="A14" s="49"/>
      <c r="B14" s="49"/>
      <c r="C14" s="49"/>
    </row>
    <row r="15" spans="1:3" ht="18.75">
      <c r="A15" s="49"/>
      <c r="B15" s="49"/>
      <c r="C15" s="49"/>
    </row>
    <row r="16" spans="1:3" ht="18.75">
      <c r="A16" s="49"/>
      <c r="B16" s="49"/>
      <c r="C16" s="49"/>
    </row>
  </sheetData>
  <mergeCells count="6">
    <mergeCell ref="A1:B1"/>
    <mergeCell ref="A3:B3"/>
    <mergeCell ref="A4:B4"/>
    <mergeCell ref="A2:B2"/>
    <mergeCell ref="B7:B9"/>
    <mergeCell ref="A7:A9"/>
  </mergeCells>
  <pageMargins left="0.7" right="0.7" top="0.75" bottom="0.75" header="0.3" footer="0.3"/>
  <pageSetup scale="98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E16"/>
  <sheetViews>
    <sheetView zoomScaleNormal="100" zoomScaleSheetLayoutView="160" workbookViewId="0">
      <selection activeCell="B11" sqref="B11"/>
    </sheetView>
  </sheetViews>
  <sheetFormatPr baseColWidth="10" defaultRowHeight="15"/>
  <cols>
    <col min="1" max="1" width="49.5703125" customWidth="1"/>
    <col min="2" max="2" width="35" customWidth="1"/>
    <col min="3" max="3" width="12.7109375" bestFit="1" customWidth="1"/>
  </cols>
  <sheetData>
    <row r="1" spans="1:5" ht="18.75">
      <c r="A1" s="279" t="s">
        <v>107</v>
      </c>
      <c r="B1" s="279"/>
    </row>
    <row r="2" spans="1:5" ht="18.75">
      <c r="A2" s="279" t="s">
        <v>101</v>
      </c>
      <c r="B2" s="279"/>
    </row>
    <row r="3" spans="1:5" ht="18.75">
      <c r="A3" s="280" t="s">
        <v>386</v>
      </c>
      <c r="B3" s="280"/>
    </row>
    <row r="4" spans="1:5" ht="18.75">
      <c r="A4" s="279" t="s">
        <v>0</v>
      </c>
      <c r="B4" s="279"/>
    </row>
    <row r="5" spans="1:5" ht="18.75">
      <c r="A5" s="49"/>
      <c r="B5" s="62"/>
      <c r="C5" s="49"/>
      <c r="D5" s="49"/>
      <c r="E5" s="49"/>
    </row>
    <row r="6" spans="1:5" ht="18.75">
      <c r="A6" s="49"/>
      <c r="B6" s="63"/>
      <c r="C6" s="49"/>
      <c r="D6" s="49"/>
      <c r="E6" s="49"/>
    </row>
    <row r="7" spans="1:5" ht="15" customHeight="1">
      <c r="A7" s="281" t="s">
        <v>68</v>
      </c>
      <c r="B7" s="276" t="s">
        <v>83</v>
      </c>
      <c r="C7" s="49"/>
      <c r="D7" s="49"/>
      <c r="E7" s="49"/>
    </row>
    <row r="8" spans="1:5" ht="15" customHeight="1">
      <c r="A8" s="282"/>
      <c r="B8" s="277"/>
      <c r="C8" s="49"/>
      <c r="D8" s="49"/>
      <c r="E8" s="49"/>
    </row>
    <row r="9" spans="1:5" ht="15.75" customHeight="1">
      <c r="A9" s="283"/>
      <c r="B9" s="278"/>
      <c r="C9" s="49"/>
      <c r="D9" s="49"/>
      <c r="E9" s="49"/>
    </row>
    <row r="10" spans="1:5" ht="18.75">
      <c r="A10" s="64" t="s">
        <v>93</v>
      </c>
      <c r="B10" s="194">
        <v>56352892.420000002</v>
      </c>
      <c r="C10" s="49"/>
      <c r="D10" s="49"/>
      <c r="E10" s="49"/>
    </row>
    <row r="11" spans="1:5" ht="15" customHeight="1">
      <c r="A11" s="65" t="s">
        <v>100</v>
      </c>
      <c r="B11" s="66">
        <f>$B$10</f>
        <v>56352892.420000002</v>
      </c>
      <c r="C11" s="49"/>
      <c r="D11" s="49"/>
      <c r="E11" s="49"/>
    </row>
    <row r="12" spans="1:5" ht="18.75">
      <c r="A12" s="49"/>
      <c r="B12" s="49"/>
      <c r="C12" s="49"/>
      <c r="D12" s="49"/>
      <c r="E12" s="49"/>
    </row>
    <row r="13" spans="1:5" ht="15" customHeight="1">
      <c r="A13" s="49"/>
      <c r="B13" s="49"/>
      <c r="C13" s="61"/>
      <c r="D13" s="49"/>
      <c r="E13" s="49"/>
    </row>
    <row r="14" spans="1:5" ht="18.75">
      <c r="A14" s="49"/>
      <c r="B14" s="49"/>
      <c r="C14" s="49"/>
      <c r="D14" s="49"/>
      <c r="E14" s="49"/>
    </row>
    <row r="15" spans="1:5" ht="18.75">
      <c r="A15" s="49"/>
      <c r="B15" s="49"/>
      <c r="C15" s="49"/>
      <c r="D15" s="49"/>
      <c r="E15" s="49"/>
    </row>
    <row r="16" spans="1:5" ht="18.75">
      <c r="A16" s="49"/>
      <c r="B16" s="49"/>
      <c r="C16" s="49"/>
      <c r="D16" s="49"/>
      <c r="E16" s="49"/>
    </row>
  </sheetData>
  <mergeCells count="6">
    <mergeCell ref="B7:B9"/>
    <mergeCell ref="A1:B1"/>
    <mergeCell ref="A2:B2"/>
    <mergeCell ref="A3:B3"/>
    <mergeCell ref="A4:B4"/>
    <mergeCell ref="A7:A9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K59"/>
  <sheetViews>
    <sheetView zoomScaleNormal="100" zoomScaleSheetLayoutView="140" workbookViewId="0">
      <selection activeCell="B6" sqref="B6"/>
    </sheetView>
  </sheetViews>
  <sheetFormatPr baseColWidth="10" defaultRowHeight="15"/>
  <cols>
    <col min="1" max="1" width="66.140625" customWidth="1"/>
    <col min="2" max="2" width="43.28515625" customWidth="1"/>
    <col min="4" max="4" width="18.42578125" customWidth="1"/>
    <col min="6" max="6" width="12.28515625" customWidth="1"/>
    <col min="7" max="7" width="20.28515625" customWidth="1"/>
    <col min="8" max="8" width="17.140625" customWidth="1"/>
    <col min="9" max="9" width="48" customWidth="1"/>
    <col min="10" max="10" width="58.85546875" customWidth="1"/>
    <col min="11" max="11" width="20" customWidth="1"/>
  </cols>
  <sheetData>
    <row r="1" spans="1:11" ht="20.25">
      <c r="A1" s="275" t="s">
        <v>265</v>
      </c>
      <c r="B1" s="275"/>
    </row>
    <row r="2" spans="1:11" ht="20.25">
      <c r="A2" s="275" t="s">
        <v>266</v>
      </c>
      <c r="B2" s="275"/>
      <c r="E2" s="10"/>
      <c r="F2" s="10"/>
      <c r="G2" s="10"/>
      <c r="H2" s="10"/>
      <c r="I2" s="10"/>
      <c r="J2" s="10"/>
      <c r="K2" s="10"/>
    </row>
    <row r="3" spans="1:11" ht="20.25">
      <c r="A3" s="269" t="s">
        <v>386</v>
      </c>
      <c r="B3" s="269"/>
      <c r="E3" s="10"/>
      <c r="F3" s="10"/>
      <c r="G3" s="10"/>
      <c r="H3" s="10"/>
      <c r="I3" s="10"/>
      <c r="J3" s="10"/>
      <c r="K3" s="10"/>
    </row>
    <row r="4" spans="1:11" ht="20.25">
      <c r="A4" s="275" t="s">
        <v>0</v>
      </c>
      <c r="B4" s="275"/>
      <c r="E4" s="10"/>
      <c r="F4" s="10"/>
      <c r="G4" s="10"/>
      <c r="H4" s="10"/>
      <c r="I4" s="10"/>
      <c r="J4" s="10"/>
      <c r="K4" s="10"/>
    </row>
    <row r="5" spans="1:11" ht="21">
      <c r="A5" s="130"/>
      <c r="B5" s="86"/>
      <c r="E5" s="10"/>
      <c r="F5" s="10"/>
      <c r="G5" s="10"/>
      <c r="H5" s="10"/>
      <c r="I5" s="10"/>
      <c r="J5" s="10"/>
      <c r="K5" s="10"/>
    </row>
    <row r="6" spans="1:11" ht="21">
      <c r="A6" s="130"/>
      <c r="B6" s="86"/>
      <c r="C6" s="49"/>
      <c r="D6" s="49"/>
      <c r="E6" s="10"/>
      <c r="F6" s="289"/>
      <c r="G6" s="289"/>
      <c r="H6" s="289"/>
      <c r="I6" s="289"/>
      <c r="J6" s="289"/>
      <c r="K6" s="289"/>
    </row>
    <row r="7" spans="1:11" ht="21">
      <c r="A7" s="130"/>
      <c r="B7" s="86"/>
      <c r="C7" s="49"/>
      <c r="D7" s="49"/>
      <c r="E7" s="10"/>
      <c r="F7" s="10"/>
      <c r="G7" s="10"/>
      <c r="H7" s="10"/>
      <c r="I7" s="10"/>
      <c r="J7" s="10"/>
      <c r="K7" s="10"/>
    </row>
    <row r="8" spans="1:11" ht="15.75" customHeight="1">
      <c r="A8" s="287" t="s">
        <v>72</v>
      </c>
      <c r="B8" s="272" t="s">
        <v>83</v>
      </c>
      <c r="C8" s="49"/>
      <c r="D8" s="49"/>
      <c r="E8" s="10"/>
      <c r="F8" s="11"/>
      <c r="G8" s="11"/>
      <c r="H8" s="11"/>
      <c r="I8" s="11"/>
      <c r="J8" s="11"/>
      <c r="K8" s="11"/>
    </row>
    <row r="9" spans="1:11" ht="15" customHeight="1">
      <c r="A9" s="288"/>
      <c r="B9" s="273"/>
      <c r="C9" s="49"/>
      <c r="D9" s="49"/>
      <c r="E9" s="10"/>
      <c r="F9" s="23"/>
      <c r="G9" s="24"/>
      <c r="H9" s="25"/>
      <c r="I9" s="25"/>
      <c r="J9" s="26"/>
      <c r="K9" s="27"/>
    </row>
    <row r="10" spans="1:11" ht="21">
      <c r="A10" s="131" t="s">
        <v>73</v>
      </c>
      <c r="B10" s="132"/>
      <c r="C10" s="49"/>
      <c r="D10" s="49"/>
      <c r="E10" s="10"/>
      <c r="F10" s="55"/>
      <c r="G10" s="24"/>
      <c r="H10" s="25"/>
      <c r="I10" s="25"/>
      <c r="J10" s="28"/>
      <c r="K10" s="27"/>
    </row>
    <row r="11" spans="1:11" ht="21">
      <c r="A11" s="133" t="s">
        <v>74</v>
      </c>
      <c r="B11" s="132"/>
      <c r="C11" s="49"/>
      <c r="D11" s="49"/>
      <c r="E11" s="10"/>
      <c r="F11" s="23"/>
      <c r="G11" s="24"/>
      <c r="H11" s="25"/>
      <c r="I11" s="25"/>
      <c r="J11" s="26"/>
      <c r="K11" s="27"/>
    </row>
    <row r="12" spans="1:11" ht="20.25">
      <c r="A12" s="133" t="s">
        <v>75</v>
      </c>
      <c r="B12" s="134"/>
      <c r="C12" s="49"/>
      <c r="D12" s="49"/>
      <c r="E12" s="10"/>
      <c r="F12" s="23"/>
      <c r="G12" s="24"/>
      <c r="H12" s="25"/>
      <c r="I12" s="25"/>
      <c r="J12" s="29"/>
      <c r="K12" s="27"/>
    </row>
    <row r="13" spans="1:11" ht="20.25">
      <c r="A13" s="133" t="s">
        <v>76</v>
      </c>
      <c r="B13" s="135"/>
      <c r="C13" s="49"/>
      <c r="D13" s="49"/>
      <c r="E13" s="10"/>
      <c r="F13" s="23"/>
      <c r="G13" s="24"/>
      <c r="H13" s="25"/>
      <c r="I13" s="25"/>
      <c r="J13" s="25"/>
      <c r="K13" s="27"/>
    </row>
    <row r="14" spans="1:11" ht="20.25">
      <c r="A14" s="133" t="s">
        <v>77</v>
      </c>
      <c r="B14" s="136">
        <v>230854263.69999999</v>
      </c>
      <c r="C14" s="49"/>
      <c r="D14" s="49"/>
      <c r="E14" s="10"/>
      <c r="F14" s="23"/>
      <c r="G14" s="24"/>
      <c r="H14" s="25"/>
      <c r="I14" s="25"/>
      <c r="J14" s="25"/>
      <c r="K14" s="27"/>
    </row>
    <row r="15" spans="1:11" ht="20.25">
      <c r="A15" s="137"/>
      <c r="B15" s="138"/>
      <c r="C15" s="49"/>
      <c r="D15" s="49"/>
      <c r="E15" s="10"/>
      <c r="F15" s="23"/>
      <c r="G15" s="24"/>
      <c r="H15" s="25"/>
      <c r="I15" s="25"/>
      <c r="J15" s="25"/>
      <c r="K15" s="27"/>
    </row>
    <row r="16" spans="1:11" ht="20.25" customHeight="1">
      <c r="A16" s="86"/>
      <c r="B16" s="86"/>
      <c r="C16" s="49"/>
      <c r="D16" s="49"/>
      <c r="E16" s="10"/>
      <c r="F16" s="23"/>
      <c r="G16" s="24"/>
      <c r="H16" s="25"/>
      <c r="I16" s="25"/>
      <c r="J16" s="25"/>
      <c r="K16" s="27"/>
    </row>
    <row r="17" spans="1:9" ht="21">
      <c r="A17" s="86"/>
      <c r="B17" s="86"/>
      <c r="C17" s="10"/>
      <c r="D17" s="23"/>
      <c r="E17" s="24"/>
      <c r="F17" s="25"/>
      <c r="G17" s="30"/>
      <c r="H17" s="25"/>
      <c r="I17" s="27"/>
    </row>
    <row r="18" spans="1:9" ht="21">
      <c r="A18" s="86"/>
      <c r="B18" s="86"/>
      <c r="C18" s="10"/>
      <c r="D18" s="10"/>
      <c r="E18" s="10"/>
      <c r="F18" s="10"/>
      <c r="G18" s="10"/>
      <c r="H18" s="31"/>
      <c r="I18" s="32"/>
    </row>
    <row r="19" spans="1:9" ht="21">
      <c r="A19" s="86"/>
      <c r="B19" s="86"/>
      <c r="C19" s="10"/>
      <c r="D19" s="10"/>
      <c r="E19" s="10"/>
      <c r="F19" s="10"/>
      <c r="G19" s="10"/>
      <c r="H19" s="10"/>
      <c r="I19" s="10"/>
    </row>
    <row r="20" spans="1:9" ht="18.75">
      <c r="A20" s="49"/>
      <c r="B20" s="49"/>
      <c r="C20" s="10"/>
      <c r="D20" s="20"/>
      <c r="E20" s="20"/>
      <c r="F20" s="20"/>
      <c r="G20" s="20"/>
      <c r="H20" s="10"/>
      <c r="I20" s="10"/>
    </row>
    <row r="21" spans="1:9" ht="18.75">
      <c r="A21" s="49"/>
      <c r="B21" s="49"/>
      <c r="C21" s="10"/>
      <c r="D21" s="10"/>
      <c r="E21" s="10"/>
      <c r="F21" s="10"/>
      <c r="G21" s="10"/>
      <c r="H21" s="10"/>
      <c r="I21" s="10"/>
    </row>
    <row r="22" spans="1:9" ht="18.75">
      <c r="A22" s="49"/>
      <c r="B22" s="61"/>
      <c r="C22" s="10"/>
      <c r="D22" s="10"/>
      <c r="E22" s="10"/>
      <c r="F22" s="10"/>
      <c r="G22" s="10"/>
      <c r="H22" s="10"/>
      <c r="I22" s="10"/>
    </row>
    <row r="23" spans="1:9" ht="18.75">
      <c r="A23" s="49"/>
      <c r="B23" s="49"/>
    </row>
    <row r="24" spans="1:9" ht="18.75">
      <c r="A24" s="49"/>
      <c r="B24" s="49"/>
    </row>
    <row r="25" spans="1:9" ht="18.75">
      <c r="A25" s="49"/>
      <c r="B25" s="49"/>
    </row>
    <row r="26" spans="1:9" ht="18.75">
      <c r="A26" s="49"/>
      <c r="B26" s="49"/>
    </row>
    <row r="27" spans="1:9" ht="18.75">
      <c r="A27" s="49"/>
      <c r="B27" s="49"/>
    </row>
    <row r="28" spans="1:9" ht="18.75">
      <c r="A28" s="49"/>
      <c r="B28" s="49"/>
    </row>
    <row r="29" spans="1:9" ht="18.75">
      <c r="A29" s="49"/>
      <c r="B29" s="49"/>
    </row>
    <row r="30" spans="1:9" ht="18.75">
      <c r="A30" s="49"/>
      <c r="B30" s="49"/>
    </row>
    <row r="31" spans="1:9" ht="18.75">
      <c r="A31" s="49"/>
      <c r="B31" s="49"/>
    </row>
    <row r="32" spans="1:9" ht="18.75">
      <c r="A32" s="49"/>
      <c r="B32" s="49"/>
    </row>
    <row r="33" spans="1:2" ht="18.75">
      <c r="A33" s="49"/>
      <c r="B33" s="49"/>
    </row>
    <row r="34" spans="1:2" ht="18.75">
      <c r="A34" s="49"/>
      <c r="B34" s="49"/>
    </row>
    <row r="35" spans="1:2" ht="18.75">
      <c r="A35" s="49"/>
      <c r="B35" s="49"/>
    </row>
    <row r="36" spans="1:2" ht="18.75">
      <c r="A36" s="49"/>
      <c r="B36" s="49"/>
    </row>
    <row r="37" spans="1:2" ht="18.75">
      <c r="A37" s="49"/>
      <c r="B37" s="49"/>
    </row>
    <row r="38" spans="1:2" ht="18.75">
      <c r="A38" s="49"/>
      <c r="B38" s="49"/>
    </row>
    <row r="39" spans="1:2" ht="18.75">
      <c r="A39" s="49"/>
      <c r="B39" s="49"/>
    </row>
    <row r="40" spans="1:2" ht="18.75">
      <c r="A40" s="49"/>
      <c r="B40" s="49"/>
    </row>
    <row r="41" spans="1:2" ht="18.75">
      <c r="A41" s="49"/>
      <c r="B41" s="49"/>
    </row>
    <row r="57" spans="1:2" ht="19.5" customHeight="1"/>
    <row r="59" spans="1:2">
      <c r="A59" s="16"/>
      <c r="B59" s="14"/>
    </row>
  </sheetData>
  <mergeCells count="7">
    <mergeCell ref="A8:A9"/>
    <mergeCell ref="B8:B9"/>
    <mergeCell ref="F6:K6"/>
    <mergeCell ref="A1:B1"/>
    <mergeCell ref="A2:B2"/>
    <mergeCell ref="A3:B3"/>
    <mergeCell ref="A4:B4"/>
  </mergeCells>
  <pageMargins left="0.7" right="0.7" top="0.75" bottom="0.75" header="0.3" footer="0.3"/>
  <pageSetup scale="75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C29"/>
  <sheetViews>
    <sheetView zoomScaleNormal="100" zoomScaleSheetLayoutView="140" workbookViewId="0">
      <selection activeCell="A3" sqref="A3:B3"/>
    </sheetView>
  </sheetViews>
  <sheetFormatPr baseColWidth="10" defaultRowHeight="15"/>
  <cols>
    <col min="1" max="1" width="47" customWidth="1"/>
    <col min="2" max="2" width="35" customWidth="1"/>
    <col min="3" max="3" width="12.7109375" bestFit="1" customWidth="1"/>
  </cols>
  <sheetData>
    <row r="1" spans="1:3" ht="18.75">
      <c r="A1" s="279" t="s">
        <v>107</v>
      </c>
      <c r="B1" s="279"/>
    </row>
    <row r="2" spans="1:3" ht="18.75">
      <c r="A2" s="279" t="s">
        <v>108</v>
      </c>
      <c r="B2" s="279"/>
    </row>
    <row r="3" spans="1:3" ht="18.75">
      <c r="A3" s="280" t="s">
        <v>388</v>
      </c>
      <c r="B3" s="280"/>
    </row>
    <row r="4" spans="1:3" ht="18.75">
      <c r="A4" s="279" t="s">
        <v>0</v>
      </c>
      <c r="B4" s="279"/>
    </row>
    <row r="5" spans="1:3" ht="18.75">
      <c r="A5" s="44"/>
      <c r="B5" s="44"/>
      <c r="C5" s="49"/>
    </row>
    <row r="6" spans="1:3" ht="18.75">
      <c r="A6" s="49"/>
      <c r="B6" s="62"/>
      <c r="C6" s="49"/>
    </row>
    <row r="7" spans="1:3" ht="18.75">
      <c r="A7" s="49"/>
      <c r="B7" s="62"/>
      <c r="C7" s="49"/>
    </row>
    <row r="8" spans="1:3" ht="15" customHeight="1">
      <c r="A8" s="281" t="s">
        <v>68</v>
      </c>
      <c r="B8" s="276" t="s">
        <v>83</v>
      </c>
      <c r="C8" s="49"/>
    </row>
    <row r="9" spans="1:3" ht="15" customHeight="1">
      <c r="A9" s="282"/>
      <c r="B9" s="277"/>
      <c r="C9" s="49"/>
    </row>
    <row r="10" spans="1:3" ht="15.75" customHeight="1">
      <c r="A10" s="283"/>
      <c r="B10" s="278"/>
      <c r="C10" s="49"/>
    </row>
    <row r="11" spans="1:3" ht="15.75" customHeight="1">
      <c r="A11" s="67" t="s">
        <v>109</v>
      </c>
      <c r="B11" s="68">
        <v>0</v>
      </c>
      <c r="C11" s="49"/>
    </row>
    <row r="12" spans="1:3" ht="15.75" customHeight="1">
      <c r="A12" s="67" t="s">
        <v>110</v>
      </c>
      <c r="B12" s="68">
        <v>0</v>
      </c>
      <c r="C12" s="49"/>
    </row>
    <row r="13" spans="1:3" ht="15.75" customHeight="1">
      <c r="A13" s="67" t="s">
        <v>111</v>
      </c>
      <c r="B13" s="68">
        <v>0</v>
      </c>
      <c r="C13" s="49"/>
    </row>
    <row r="14" spans="1:3" ht="15.75" customHeight="1">
      <c r="A14" s="67" t="s">
        <v>112</v>
      </c>
      <c r="B14" s="68">
        <v>0</v>
      </c>
      <c r="C14" s="49"/>
    </row>
    <row r="15" spans="1:3" ht="15.75" customHeight="1">
      <c r="A15" s="67" t="s">
        <v>113</v>
      </c>
      <c r="B15" s="68">
        <v>0</v>
      </c>
      <c r="C15" s="49"/>
    </row>
    <row r="16" spans="1:3" ht="15.75" customHeight="1">
      <c r="A16" s="67" t="s">
        <v>114</v>
      </c>
      <c r="B16" s="68"/>
      <c r="C16" s="49"/>
    </row>
    <row r="17" spans="1:3" ht="15.75" customHeight="1">
      <c r="A17" s="67" t="s">
        <v>115</v>
      </c>
      <c r="B17" s="68"/>
      <c r="C17" s="49"/>
    </row>
    <row r="18" spans="1:3" ht="15.75" customHeight="1">
      <c r="A18" s="67" t="s">
        <v>116</v>
      </c>
      <c r="B18" s="68"/>
      <c r="C18" s="49"/>
    </row>
    <row r="19" spans="1:3" ht="15.75" customHeight="1">
      <c r="A19" s="67" t="s">
        <v>217</v>
      </c>
      <c r="B19" s="68">
        <v>6103859.2999999998</v>
      </c>
      <c r="C19" s="49"/>
    </row>
    <row r="20" spans="1:3" ht="15.75" customHeight="1">
      <c r="A20" s="67" t="s">
        <v>117</v>
      </c>
      <c r="B20" s="68">
        <v>7723415.9400000004</v>
      </c>
      <c r="C20" s="49"/>
    </row>
    <row r="21" spans="1:3" ht="15.75" customHeight="1">
      <c r="A21" s="67" t="s">
        <v>238</v>
      </c>
      <c r="B21" s="68">
        <v>3000000</v>
      </c>
      <c r="C21" s="49"/>
    </row>
    <row r="22" spans="1:3" ht="18.75">
      <c r="A22" s="64" t="s">
        <v>288</v>
      </c>
      <c r="B22" s="69"/>
      <c r="C22" s="49"/>
    </row>
    <row r="23" spans="1:3" ht="15" customHeight="1">
      <c r="A23" s="70" t="s">
        <v>100</v>
      </c>
      <c r="B23" s="71">
        <f>SUM(B11:B22)</f>
        <v>16827275.240000002</v>
      </c>
      <c r="C23" s="49"/>
    </row>
    <row r="24" spans="1:3" ht="18.75">
      <c r="A24" s="49"/>
      <c r="B24" s="49"/>
      <c r="C24" s="49"/>
    </row>
    <row r="25" spans="1:3" ht="15" customHeight="1">
      <c r="A25" s="49"/>
      <c r="B25" s="49"/>
      <c r="C25" s="61"/>
    </row>
    <row r="26" spans="1:3" ht="18.75">
      <c r="A26" s="49"/>
      <c r="B26" s="49"/>
      <c r="C26" s="49"/>
    </row>
    <row r="27" spans="1:3" ht="18.75">
      <c r="A27" s="49"/>
      <c r="B27" s="49"/>
      <c r="C27" s="49"/>
    </row>
    <row r="28" spans="1:3" ht="18.75">
      <c r="A28" s="49"/>
      <c r="B28" s="49"/>
      <c r="C28" s="49"/>
    </row>
    <row r="29" spans="1:3" ht="18.75">
      <c r="A29" s="49"/>
      <c r="B29" s="49"/>
      <c r="C29" s="49"/>
    </row>
  </sheetData>
  <mergeCells count="6">
    <mergeCell ref="A1:B1"/>
    <mergeCell ref="A2:B2"/>
    <mergeCell ref="A3:B3"/>
    <mergeCell ref="A4:B4"/>
    <mergeCell ref="A8:A10"/>
    <mergeCell ref="B8:B10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D17"/>
  <sheetViews>
    <sheetView zoomScaleNormal="100" zoomScaleSheetLayoutView="170" workbookViewId="0">
      <selection activeCell="B14" sqref="B14"/>
    </sheetView>
  </sheetViews>
  <sheetFormatPr baseColWidth="10" defaultRowHeight="15"/>
  <cols>
    <col min="1" max="1" width="59.140625" customWidth="1"/>
    <col min="2" max="2" width="22.5703125" customWidth="1"/>
  </cols>
  <sheetData>
    <row r="1" spans="1:4" ht="18.75">
      <c r="A1" s="279" t="s">
        <v>107</v>
      </c>
      <c r="B1" s="279"/>
    </row>
    <row r="2" spans="1:4" ht="18.75">
      <c r="A2" s="279" t="s">
        <v>98</v>
      </c>
      <c r="B2" s="279"/>
    </row>
    <row r="3" spans="1:4" ht="18.75">
      <c r="A3" s="280" t="s">
        <v>389</v>
      </c>
      <c r="B3" s="280"/>
    </row>
    <row r="4" spans="1:4" ht="18.75">
      <c r="A4" s="279" t="s">
        <v>0</v>
      </c>
      <c r="B4" s="279"/>
    </row>
    <row r="5" spans="1:4" ht="15.75">
      <c r="B5" s="17"/>
    </row>
    <row r="6" spans="1:4" ht="18.75">
      <c r="A6" s="49"/>
      <c r="B6" s="62"/>
      <c r="C6" s="49"/>
      <c r="D6" s="49"/>
    </row>
    <row r="7" spans="1:4" ht="18.75">
      <c r="A7" s="49"/>
      <c r="B7" s="62"/>
      <c r="C7" s="49"/>
      <c r="D7" s="49"/>
    </row>
    <row r="8" spans="1:4" ht="18.75">
      <c r="A8" s="281" t="s">
        <v>68</v>
      </c>
      <c r="B8" s="276" t="s">
        <v>83</v>
      </c>
      <c r="C8" s="49"/>
      <c r="D8" s="49"/>
    </row>
    <row r="9" spans="1:4" ht="18.75">
      <c r="A9" s="282"/>
      <c r="B9" s="277"/>
      <c r="C9" s="49"/>
      <c r="D9" s="49"/>
    </row>
    <row r="10" spans="1:4" ht="18.75">
      <c r="A10" s="283"/>
      <c r="B10" s="278"/>
      <c r="C10" s="49"/>
      <c r="D10" s="49"/>
    </row>
    <row r="11" spans="1:4" ht="18.75">
      <c r="A11" s="72" t="s">
        <v>79</v>
      </c>
      <c r="B11" s="73">
        <v>99121279.819999993</v>
      </c>
      <c r="C11" s="49"/>
      <c r="D11" s="49"/>
    </row>
    <row r="12" spans="1:4" ht="21.75" customHeight="1">
      <c r="A12" s="74" t="s">
        <v>78</v>
      </c>
      <c r="B12" s="85">
        <v>4768050.09</v>
      </c>
      <c r="C12" s="49" t="s">
        <v>15</v>
      </c>
      <c r="D12" s="49"/>
    </row>
    <row r="13" spans="1:4" ht="18.75">
      <c r="A13" s="75" t="s">
        <v>241</v>
      </c>
      <c r="B13" s="85">
        <v>167525811.46000001</v>
      </c>
      <c r="C13" s="49"/>
      <c r="D13" s="49"/>
    </row>
    <row r="14" spans="1:4" ht="18.75">
      <c r="A14" s="65" t="s">
        <v>102</v>
      </c>
      <c r="B14" s="76">
        <f>SUM(B11:B13)</f>
        <v>271415141.37</v>
      </c>
      <c r="C14" s="49"/>
      <c r="D14" s="49"/>
    </row>
    <row r="15" spans="1:4" ht="18.75">
      <c r="A15" s="49"/>
      <c r="B15" s="49"/>
      <c r="C15" s="49"/>
      <c r="D15" s="49"/>
    </row>
    <row r="16" spans="1:4" ht="18.75">
      <c r="A16" s="49"/>
      <c r="B16" s="49"/>
      <c r="C16" s="49"/>
      <c r="D16" s="49"/>
    </row>
    <row r="17" spans="1:4" ht="18.75">
      <c r="A17" s="49"/>
      <c r="B17" s="49"/>
      <c r="C17" s="49"/>
      <c r="D17" s="49"/>
    </row>
  </sheetData>
  <mergeCells count="6">
    <mergeCell ref="A8:A10"/>
    <mergeCell ref="B8:B10"/>
    <mergeCell ref="A1:B1"/>
    <mergeCell ref="A2:B2"/>
    <mergeCell ref="A4:B4"/>
    <mergeCell ref="A3:B3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15"/>
  <sheetViews>
    <sheetView zoomScaleNormal="100" zoomScaleSheetLayoutView="110" workbookViewId="0">
      <selection activeCell="D20" sqref="D20"/>
    </sheetView>
  </sheetViews>
  <sheetFormatPr baseColWidth="10" defaultRowHeight="15"/>
  <cols>
    <col min="1" max="1" width="70.85546875" customWidth="1"/>
    <col min="2" max="2" width="19.140625" customWidth="1"/>
    <col min="4" max="4" width="31.28515625" bestFit="1" customWidth="1"/>
    <col min="6" max="6" width="14.85546875" style="43" bestFit="1" customWidth="1"/>
  </cols>
  <sheetData>
    <row r="1" spans="1:4" ht="18.75">
      <c r="A1" s="280" t="s">
        <v>119</v>
      </c>
      <c r="B1" s="280"/>
    </row>
    <row r="2" spans="1:4" ht="18.75">
      <c r="A2" s="280" t="s">
        <v>120</v>
      </c>
      <c r="B2" s="280"/>
    </row>
    <row r="3" spans="1:4" ht="18.75">
      <c r="A3" s="280" t="s">
        <v>389</v>
      </c>
      <c r="B3" s="280"/>
    </row>
    <row r="4" spans="1:4" ht="18.75">
      <c r="A4" s="280" t="s">
        <v>0</v>
      </c>
      <c r="B4" s="280"/>
    </row>
    <row r="6" spans="1:4" ht="18.75">
      <c r="A6" s="49"/>
      <c r="B6" s="77"/>
      <c r="C6" s="49"/>
    </row>
    <row r="7" spans="1:4" ht="18.75">
      <c r="A7" s="290" t="s">
        <v>121</v>
      </c>
      <c r="B7" s="276" t="s">
        <v>83</v>
      </c>
      <c r="C7" s="49"/>
    </row>
    <row r="8" spans="1:4" ht="18.75">
      <c r="A8" s="291"/>
      <c r="B8" s="277"/>
      <c r="C8" s="49"/>
    </row>
    <row r="9" spans="1:4" ht="18.75">
      <c r="A9" s="52" t="s">
        <v>289</v>
      </c>
      <c r="B9" s="84">
        <v>15292569.76</v>
      </c>
      <c r="C9" s="49"/>
      <c r="D9" s="33"/>
    </row>
    <row r="10" spans="1:4" ht="18.75">
      <c r="A10" s="75" t="s">
        <v>250</v>
      </c>
      <c r="B10" s="84">
        <v>8953733.0700000003</v>
      </c>
      <c r="C10" s="49"/>
    </row>
    <row r="11" spans="1:4" ht="18.75">
      <c r="A11" s="75" t="s">
        <v>251</v>
      </c>
      <c r="B11" s="84">
        <v>14493185.93</v>
      </c>
      <c r="C11" s="49"/>
    </row>
    <row r="12" spans="1:4" ht="18.75">
      <c r="A12" s="75" t="s">
        <v>252</v>
      </c>
      <c r="B12" s="84">
        <v>175000</v>
      </c>
      <c r="C12" s="49"/>
    </row>
    <row r="13" spans="1:4" ht="18.75">
      <c r="A13" s="75" t="s">
        <v>280</v>
      </c>
      <c r="B13" s="241">
        <v>2281507.0499999998</v>
      </c>
      <c r="C13" s="49"/>
    </row>
    <row r="14" spans="1:4" ht="18.75">
      <c r="A14" s="34" t="s">
        <v>122</v>
      </c>
      <c r="B14" s="78">
        <f>SUM(B9:B13)</f>
        <v>41195995.809999995</v>
      </c>
      <c r="C14" s="49"/>
    </row>
    <row r="15" spans="1:4" ht="18.75">
      <c r="A15" s="49"/>
      <c r="B15" s="61"/>
      <c r="C15" s="49"/>
    </row>
  </sheetData>
  <mergeCells count="6">
    <mergeCell ref="A1:B1"/>
    <mergeCell ref="A2:B2"/>
    <mergeCell ref="A3:B3"/>
    <mergeCell ref="A4:B4"/>
    <mergeCell ref="A7:A8"/>
    <mergeCell ref="B7:B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4</vt:i4>
      </vt:variant>
    </vt:vector>
  </HeadingPairs>
  <TitlesOfParts>
    <vt:vector size="16" baseType="lpstr">
      <vt:lpstr>BALANCE DE COMPROBACION</vt:lpstr>
      <vt:lpstr>Total Gasto</vt:lpstr>
      <vt:lpstr>ERF SRS</vt:lpstr>
      <vt:lpstr>ESF HDPB</vt:lpstr>
      <vt:lpstr>Efectivo Nota 7</vt:lpstr>
      <vt:lpstr>Cuenta por Cobrar</vt:lpstr>
      <vt:lpstr>Inventario</vt:lpstr>
      <vt:lpstr>CXP Corto plazo</vt:lpstr>
      <vt:lpstr>Mobiliario Eq. Ofc.</vt:lpstr>
      <vt:lpstr>Retenciones y Acu.</vt:lpstr>
      <vt:lpstr>Patrimonio</vt:lpstr>
      <vt:lpstr>Ingresos</vt:lpstr>
      <vt:lpstr>'BALANCE DE COMPROBACION'!Área_de_impresión</vt:lpstr>
      <vt:lpstr>'ERF SRS'!Área_de_impresión</vt:lpstr>
      <vt:lpstr>'ESF HDPB'!Área_de_impresión</vt:lpstr>
      <vt:lpstr>'Mobiliario Eq. Ofc.'!Área_de_impresión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Ylkania Botello</dc:creator>
  <cp:lastModifiedBy>Randy M. Veras</cp:lastModifiedBy>
  <cp:lastPrinted>2024-01-05T13:11:43Z</cp:lastPrinted>
  <dcterms:created xsi:type="dcterms:W3CDTF">2018-05-02T13:48:18Z</dcterms:created>
  <dcterms:modified xsi:type="dcterms:W3CDTF">2024-01-22T16:35:46Z</dcterms:modified>
</cp:coreProperties>
</file>