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banifigueroa/Desktop/ESCRITORIO MAC/HOSPITAL SALVADOR GAUTIER/URGENCIA READECUACION /"/>
    </mc:Choice>
  </mc:AlternateContent>
  <xr:revisionPtr revIDLastSave="0" documentId="13_ncr:1_{24E631E1-E517-6143-89EE-95FDAD82D3A2}" xr6:coauthVersionLast="47" xr6:coauthVersionMax="47" xr10:uidLastSave="{00000000-0000-0000-0000-000000000000}"/>
  <bookViews>
    <workbookView xWindow="0" yWindow="0" windowWidth="25600" windowHeight="16000" xr2:uid="{A3A032C9-8F32-4811-A3F3-DD1457A6DACC}"/>
  </bookViews>
  <sheets>
    <sheet name="Listado de Partida SNS 480V" sheetId="8" r:id="rId1"/>
  </sheets>
  <externalReferences>
    <externalReference r:id="rId2"/>
    <externalReference r:id="rId3"/>
  </externalReferences>
  <definedNames>
    <definedName name="__123Graph_A" hidden="1">[1]A!#REF!</definedName>
    <definedName name="__123Graph_B" hidden="1">[1]A!#REF!</definedName>
    <definedName name="__123Graph_C" hidden="1">[1]A!#REF!</definedName>
    <definedName name="__123Graph_D" hidden="1">[1]A!#REF!</definedName>
    <definedName name="__123Graph_E" hidden="1">[1]A!#REF!</definedName>
    <definedName name="__123Graph_F" hidden="1">[1]A!#REF!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hidden="1">#REF!</definedName>
    <definedName name="adm.a" hidden="1">'[2]ANALISIS STO DGO'!#REF!</definedName>
    <definedName name="ADMBL" hidden="1">'[2]ANALISIS STO DGO'!#REF!</definedName>
    <definedName name="are" hidden="1">'[2]ANALISIS STO DGO'!#REF!</definedName>
    <definedName name="DEDE" hidden="1">#REF!</definedName>
    <definedName name="DEDE2" hidden="1">#REF!</definedName>
    <definedName name="DEDE3" hidden="1">#REF!</definedName>
    <definedName name="DEDE5" hidden="1">#REF!</definedName>
    <definedName name="DEDE6" hidden="1">#REF!</definedName>
    <definedName name="DEDE7" hidden="1">#REF!</definedName>
    <definedName name="EMERGE" hidden="1">'[2]ANALISIS STO DGO'!#REF!</definedName>
    <definedName name="EMERGENCY" hidden="1">'[2]ANALISIS STO DGO'!#REF!</definedName>
    <definedName name="FF" hidden="1">#REF!</definedName>
    <definedName name="GFGFF" hidden="1">#REF!</definedName>
    <definedName name="GFSG" hidden="1">#REF!</definedName>
    <definedName name="Holgura">#REF!</definedName>
    <definedName name="Holgura_Alambres">#REF!</definedName>
    <definedName name="InstalacionSplit">#REF!</definedName>
    <definedName name="ITBIS">#REF!</definedName>
    <definedName name="LINE" hidden="1">'[2]ANALISIS STO DGO'!#REF!</definedName>
    <definedName name="lineout" hidden="1">'[2]ANALISIS STO DGO'!#REF!</definedName>
    <definedName name="ManoDeObraLuminaria">#REF!</definedName>
    <definedName name="Misceláneo">#REF!</definedName>
    <definedName name="Mo_Alimentadores">#REF!</definedName>
    <definedName name="Mo_Equipos">#REF!</definedName>
    <definedName name="Mo_Instalación_Lumunaria">#REF!</definedName>
    <definedName name="Mo_Salida">#REF!</definedName>
    <definedName name="Prevision">#REF!</definedName>
    <definedName name="WARE" hidden="1">'[2]ANALISIS STO DGO'!#REF!</definedName>
    <definedName name="ware." hidden="1">'[2]ANALISIS STO DGO'!#REF!</definedName>
    <definedName name="ware.1" hidden="1">'[2]ANALISIS STO DGO'!#REF!</definedName>
    <definedName name="WAREHOUSE" hidden="1">'[2]ANALISIS STO DGO'!#REF!</definedName>
    <definedName name="Wimaldy" hidden="1">'[2]ANALISIS STO DGO'!#REF!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8" l="1"/>
  <c r="F34" i="8"/>
  <c r="F33" i="8"/>
  <c r="F32" i="8"/>
  <c r="F35" i="8" l="1"/>
  <c r="G31" i="8" s="1"/>
  <c r="F30" i="8"/>
  <c r="F22" i="8" l="1"/>
  <c r="F21" i="8"/>
  <c r="G20" i="8" s="1"/>
  <c r="A20" i="8"/>
  <c r="F65" i="8"/>
  <c r="F64" i="8"/>
  <c r="F29" i="8"/>
  <c r="F28" i="8"/>
  <c r="F27" i="8"/>
  <c r="F26" i="8"/>
  <c r="F25" i="8"/>
  <c r="F24" i="8"/>
  <c r="G23" i="8" l="1"/>
  <c r="G63" i="8"/>
  <c r="A21" i="8"/>
  <c r="A22" i="8" s="1"/>
  <c r="A24" i="8" s="1"/>
  <c r="A25" i="8" s="1"/>
  <c r="F45" i="8"/>
  <c r="F40" i="8"/>
  <c r="A26" i="8" l="1"/>
  <c r="F51" i="8" l="1"/>
  <c r="F55" i="8"/>
  <c r="F52" i="8"/>
  <c r="F56" i="8"/>
  <c r="F60" i="8"/>
  <c r="F59" i="8"/>
  <c r="F46" i="8"/>
  <c r="F50" i="8"/>
  <c r="F47" i="8"/>
  <c r="F49" i="8"/>
  <c r="F61" i="8"/>
  <c r="F53" i="8"/>
  <c r="F62" i="8"/>
  <c r="F48" i="8"/>
  <c r="F54" i="8"/>
  <c r="F57" i="8"/>
  <c r="F58" i="8"/>
  <c r="A27" i="8"/>
  <c r="F38" i="8" l="1"/>
  <c r="G37" i="8" s="1"/>
  <c r="F42" i="8"/>
  <c r="F39" i="8"/>
  <c r="F44" i="8"/>
  <c r="F41" i="8"/>
  <c r="F43" i="8"/>
  <c r="A28" i="8"/>
  <c r="F66" i="8" l="1"/>
  <c r="E79" i="8" s="1"/>
  <c r="F18" i="8"/>
  <c r="A29" i="8"/>
  <c r="E76" i="8" l="1"/>
  <c r="E74" i="8"/>
  <c r="E75" i="8"/>
  <c r="E73" i="8"/>
  <c r="E71" i="8"/>
  <c r="E78" i="8"/>
  <c r="E77" i="8"/>
  <c r="A30" i="8"/>
  <c r="A32" i="8" s="1"/>
  <c r="E72" i="8" l="1"/>
  <c r="E70" i="8" s="1"/>
  <c r="F80" i="8" s="1"/>
  <c r="A33" i="8"/>
  <c r="A34" i="8" s="1"/>
  <c r="A35" i="8" l="1"/>
  <c r="A36" i="8" l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l="1"/>
  <c r="A64" i="8" s="1"/>
  <c r="A65" i="8" s="1"/>
</calcChain>
</file>

<file path=xl/sharedStrings.xml><?xml version="1.0" encoding="utf-8"?>
<sst xmlns="http://schemas.openxmlformats.org/spreadsheetml/2006/main" count="120" uniqueCount="80">
  <si>
    <t>Descripción</t>
  </si>
  <si>
    <t>UD</t>
  </si>
  <si>
    <t>No.</t>
  </si>
  <si>
    <t>Alimentadores</t>
  </si>
  <si>
    <t>PIES</t>
  </si>
  <si>
    <t>Subtotal (RD$)</t>
  </si>
  <si>
    <t>Importe (RD$)</t>
  </si>
  <si>
    <t>Costo Unitario (RD$)</t>
  </si>
  <si>
    <t>Cantidad</t>
  </si>
  <si>
    <t xml:space="preserve">TOTAL GENERAL        </t>
  </si>
  <si>
    <t>NOMBRE DE OFERENTE/RNC</t>
  </si>
  <si>
    <t>FECHA DE ELABORACIÓN</t>
  </si>
  <si>
    <t>REFERENCIA</t>
  </si>
  <si>
    <t xml:space="preserve">PROVINCIA </t>
  </si>
  <si>
    <t>MUNICIPIO</t>
  </si>
  <si>
    <t xml:space="preserve">NOMBRE DEL CENTRO </t>
  </si>
  <si>
    <t>DESCRIPCIÓN DE LA OBRA</t>
  </si>
  <si>
    <t>PRESUPUESTO</t>
  </si>
  <si>
    <t>DEPARTAMENTO DE INFRAESTRUCTURAS Y MANTENIMIENTO</t>
  </si>
  <si>
    <t>DIRECCION DE INFRAESTRUCTURA Y EQUIPOS</t>
  </si>
  <si>
    <t>República Dominicana</t>
  </si>
  <si>
    <t>Generador</t>
  </si>
  <si>
    <t>Equipos BT</t>
  </si>
  <si>
    <t xml:space="preserve">Sistema de combustible para Generador de 300kVA, que incluye:
1-Tanque de combustible uso diario de 250 Gls.
Sistema de llenado automático por nivel, incluye valvulas y mangeras. </t>
  </si>
  <si>
    <t>Alimentador desde Interruptor de Transferencia Manual de 2000 amperes hasta Receptaculo Movil, compuesto por:
08 Alambre AWG No. 3/0  THHN por fase 
08 Alambre AWG No. 3/0  THHN neutro
02 Alambre AWG No. 3/0  THHN tierra
02 tubería IMC 4".</t>
  </si>
  <si>
    <t>Alimentador desde Enclosed Breaker 3 de 400 amperes hasta Interruptor de Transferencia Automatica 2 de 400 amperes, compuesto por:
03 Alambre AWG No. 2/0  THHN por fase 
03 Alambre AWG No. 2/0  THHN neutro
01 Alambre AWG No. 1/0  THHN tierra
01 tubería IMC 3".</t>
  </si>
  <si>
    <t>Alimentador desde Transferencia Automatica 2 de 400 amperes hasta  Enclosed Breaker 4 de 400 amperes del generador 2, compuesto por:
03 Alambre AWG No. 2/0  THHN por fase 
03 Alambre AWG No. 2/0  THHN neutro
01 Alambre AWG No. 1/0  THHN tierra
01 tubería IMC 3".</t>
  </si>
  <si>
    <t>Alimentador desde Enclosed Breaker 4 de 400 amperes del generador 2 hasta Generador de 300kVA, compuesto por:
03 Alambre AWG No. 2/0  THHN por fase 
03 Alambre AWG No. 2/0  THHN neutro
01 Alambre AWG No. 1/0  THHN tierra
01 tubería IMC 3".</t>
  </si>
  <si>
    <t>Alimentador desde Transferencia Automatica 2 de 400 amperes hasta Enclosed Breaker 5 de 400 amperes, compuesto por:
03 Alambre AWG No. 2/0  THHN por fase 
03 Alambre AWG No. 2/0  THHN neutro
01 Alambre AWG No. 1/0  THHN tierra
01 tubería IMC 3".</t>
  </si>
  <si>
    <t>Alimentador desde Enclosed Breaker 5 de 400 amperes hasta Transformador 2 seco de 225kVA 480/277-208/120V, compuesto por:
03 Alambre AWG No. 2/0  THHN por fase 
03 Alambre AWG No. 2/0  THHN neutro
01 Alambre AWG No. 1/0  THHN tierra
01 tubería IMC 3".</t>
  </si>
  <si>
    <t>Alimentador desde Transformador 2 seco de 225kVA 480/277-208/120V hasta Enclosed Breaker 6 de 600 amperes, compuesto por:
03 Alambre AWG No. 3/0  THHN por fase 
03 Alambre AWG No. 3/0  THHN neutro
01 Alambre AWG No. 2/0  THHN tierra
01 tubería IMC 3".</t>
  </si>
  <si>
    <t>Alimentador desde Enclosed Breaker 6 de 600 amperes hasta Panel Board de Quirofano, compuesto por:
03 Alambre AWG No. 3/0  THHN por fase 
03 Alambre AWG No. 3/0  THHN neutro
01 Alambre AWG No. 2/0  THHN tierra
01 tubería IMC 3".</t>
  </si>
  <si>
    <t>Alimentador desde Enclosed Breaker 7 de 400 amperes hasta Transformador 3 seco de 225kVA 480/277-208/120V, compuesto por:
03 Alambre AWG No. 2/0  THHN por fase 
03 Alambre AWG No. 2/0  THHN neutro
01 Alambre AWG No. 1/0  THHN tierra
01 tubería IMC 3".</t>
  </si>
  <si>
    <t>Alimentador desde Transformador 3 seco de 225kVA 480/277-208/120V hasta Enclosed Breaker 8 de 600 amperes, compuesto por:
03 Alambre AWG No. 3/0  THHN por fase 
03 Alambre AWG No. 3/0  THHN neutro
01 Alambre AWG No. 2/0  THHN tierra
01 tubería IMC 3".</t>
  </si>
  <si>
    <t>Alimentador desde Enclosed Breaker 8 de 600 amperes hasta Panel Board de Laboratorio, compuesto por:
03 Alambre AWG No. 3/0  THHN por fase 
03 Alambre AWG No. 3/0  THHN neutro
01 Alambre AWG No. 2/0  THHN tierra
01 tubería IMC 3".</t>
  </si>
  <si>
    <t>Alimentador desde Enclosed Breaker 9 de 400 amperes hasta Transformador 4 seco de 225kVA 480/277-208/120V, compuesto por:
03 Alambre AWG No. 2/0  THHN por fase 
03 Alambre AWG No. 2/0  THHN neutro
01 Alambre AWG No. 1/0  THHN tierra
01 tubería IMC 3".</t>
  </si>
  <si>
    <t>Alimentador desde Transformador 4 seco de 225kVA 480/277-208/120V hasta Enclosed Breaker 10 de 600 amperes, compuesto por:
03 Alambre AWG No. 3/0  THHN por fase 
03 Alambre AWG No. 3/0  THHN neutro
01 Alambre AWG No. 2/0  THHN tierra
01 tubería IMC 3".</t>
  </si>
  <si>
    <t>Alimentador desde Enclosed Breaker 10 de 600 amperes hasta Panel Board de Carga Varias, compuesto por:
03 Alambre AWG No. 3/0  THHN por fase 
03 Alambre AWG No. 3/0  THHN neutro
01 Alambre AWG No. 2/0  THHN tierra
01 tubería IMC 3".</t>
  </si>
  <si>
    <t>Alimentador desde Enclosed Breaker 11 de 400 amperes hasta Panel Board de Climatización, compuesto por:
03 Alambre AWG No. 2/0  THHN por fase 
03 Alambre AWG No. 2/0  THHN neutro
01 Alambre AWG No. 1/0  THHN tierra
01 tubería IMC 3".</t>
  </si>
  <si>
    <t>Alimentador desde Panel Board Principal hasta Enclosed Breaker 7 de 400 amperes, compuesto por:
03 Alambre AWG No. 2/0  THHN por fase 
03 Alambre AWG No. 2/0  THHN neutro
01 Alambre AWG No. 1/0  THHN tierra
01 tubería IMC 3".</t>
  </si>
  <si>
    <t>Alimentador desde Panel Board Principal hasta Enclosed Breaker 9 de 400 amperes, compuesto por:
03 Alambre AWG No. 2/0  THHN por fase 
03 Alambre AWG No. 2/0  THHN neutro
01 Alambre AWG No. 1/0  THHN tierra
01 tubería IMC3".</t>
  </si>
  <si>
    <t>Alimentador desde Panel Board Principal hasta Enclosed Breaker 11 de 400 amperes, compuesto por:
03 Alambre AWG No. 2/0  THHN por fase 
03 Alambre AWG No. 2/0  THHN neutro
01 Alambre AWG No. 1/0  THHN tierra
01 tubería IMC 3".</t>
  </si>
  <si>
    <t>HOSPITAL SALVADOR GAUTIER PROPUESTA SNS 480V</t>
  </si>
  <si>
    <t>Suministro de Encloused Breaker de 600 Amperes, trifásico, 208/120Vac. 60Hz. Barra de neutro para 100% de la carga. En gabinete Nema 3 pintado con pintura electrostática en polvo, secada en horno a 200 grados Celsius.</t>
  </si>
  <si>
    <t>Transformadores</t>
  </si>
  <si>
    <t>Suministro de Transformador seco de 225kVA, 480/277V - 208/120V, delta-estrella, radial feed, frente muerto, sumergido en aceite.</t>
  </si>
  <si>
    <t>Suministro e instalación de Transformador tipo pad mounted de 1500kVA, 12.47/7.2kV - 480/277V, delta-delta, radial feed, frente muerto, sumergido en aceite.</t>
  </si>
  <si>
    <r>
      <t xml:space="preserve">Suministro de Interruptor de Transferencia Automática (ITA) con breaker motorizado de 2000 Amperes, trifásico, 480/277Vac., 3Ph. 60Hz. Con barra de Cobre para 2600 Amperes de </t>
    </r>
    <r>
      <rPr>
        <sz val="12"/>
        <color rgb="FFFF0000"/>
        <rFont val="Century Gothic"/>
        <family val="2"/>
      </rPr>
      <t>5 1/2˝ x 1/2˝</t>
    </r>
    <r>
      <rPr>
        <sz val="12"/>
        <rFont val="Century Gothic"/>
        <family val="2"/>
      </rPr>
      <t>. Barra de neutro para 100% de la Carga. En gabinete Nema 1 pintado con pintura electrostática en polvo, secada en horno a 200 grados Celsius.</t>
    </r>
  </si>
  <si>
    <r>
      <t xml:space="preserve">Suministro de Interruptor de Transferencia Manual (ITM) con breaker de 2000 Amperes, trifásico, 480/277Vac., 3Ph. 60Hz. Con barra de Cobre para 2600 Amperes de </t>
    </r>
    <r>
      <rPr>
        <sz val="12"/>
        <color rgb="FFFF0000"/>
        <rFont val="Century Gothic"/>
        <family val="2"/>
      </rPr>
      <t>1 ½˝ x ¼˝.</t>
    </r>
    <r>
      <rPr>
        <sz val="12"/>
        <color theme="1"/>
        <rFont val="Century Gothic"/>
        <family val="2"/>
      </rPr>
      <t xml:space="preserve"> Barra de neutro para 100% de la Carga. En gabinete Nema 1 pintado con pintura electrostática en polvo, secada en horno a 200 grados Celsius.</t>
    </r>
  </si>
  <si>
    <r>
      <t xml:space="preserve">Suministro de Interruptor de Transferencia Automática (ITA) con breaker motorizado de 400 Amperes, trifásico, 480/277Vac., 3Ph. 60Hz. Con barra de Cobre para 800 Amperes de </t>
    </r>
    <r>
      <rPr>
        <sz val="12"/>
        <color rgb="FFFF0000"/>
        <rFont val="Century Gothic"/>
        <family val="2"/>
      </rPr>
      <t>1 1/2˝ x 1/4˝</t>
    </r>
    <r>
      <rPr>
        <sz val="12"/>
        <color theme="1"/>
        <rFont val="Century Gothic"/>
        <family val="2"/>
      </rPr>
      <t>. Barra de neutro para 100% de la Carga. En gabinete Nema 1 pintado con pintura electrostática en polvo, secada en horno a 200 grados Celsius.</t>
    </r>
  </si>
  <si>
    <t>Suministro Breaker de 2000 Amperes, trifásico, 480/277Vac. 60Hz. Barra de neutro para 100% de la carga. En gabinete Nema 3 pintado con pintura electrostática en polvo, secada en horno a 200 grados Celsius.</t>
  </si>
  <si>
    <r>
      <t xml:space="preserve">Suministro de Encloused Breaker de 2000 Amperes, trifásico, 480/277Vac. 60Hz. En gabinete Nema 3, con tola mínimo 16, pintado con pintura electrostática en polvo, secada en horno a 200 grados Celsius. Con doble cierre, dos portacandados con Planchuela de Hierro de </t>
    </r>
    <r>
      <rPr>
        <sz val="12"/>
        <color rgb="FFFF0000"/>
        <rFont val="Century Gothic"/>
        <family val="2"/>
      </rPr>
      <t>2˝x 3/16˝</t>
    </r>
    <r>
      <rPr>
        <sz val="12"/>
        <color theme="1"/>
        <rFont val="Century Gothic"/>
        <family val="2"/>
      </rPr>
      <t xml:space="preserve"> con agujero para ⅜˝. Además, con Cerradura de puño con cierre en tres puntos, con Planchuela de 1˝x 3/16˝. (Receptáculo móvil)</t>
    </r>
  </si>
  <si>
    <t>Suministro de Encloused Breaker de 400 Amperes, trifásico, 480/277Vac. 60Hz. Barra de neutro para 100% de la carga. En gabinete Nema 3 pintado con pintura electrostática en polvo, secada en horno a 200 grados Celsius.</t>
  </si>
  <si>
    <t>Paneles Board</t>
  </si>
  <si>
    <t>Generador Eléctrico Estandar de 300kVA-480/277Vac, 60Hz. 3F. 
Consumo máximo de combustible de:
- 28 gal/h al 100% de la carga,
- 21 gal/h al 75% de la carga, 
- 9.93 gal/h al 50% de la carga.
Gobernador Electrónico, Máxima potencia acústica de 70dB, Grado de protección mecánica del generador IP23, Regulación de voltaje automática, Distorsión armónica menor a un 2%, Velocidad de sobregiro 2250 rpm, Banco de baterias de 12/24 Vdc,
Controlador con protecciones contra:
- Fallo de arranque
- Baja presión de aceite
- Baja tensión de batería
- Baja/alta frecuencia
- Sobregiro
- Alta temperatura de refrigerante
Controlador con medidores de:
- Tension entre lineas
- Tension linea-neutro
- Corrientes
- Frecuencia
- Potencia Aparente, activa y reactiva
- Factor de potencia</t>
  </si>
  <si>
    <r>
      <t xml:space="preserve">Suministro de Panel Board General de 2000 Amperes, trifásico, 480/277Vac., 3Ph. 60Hz. Con barra de Cobre para 2600 Amperes de </t>
    </r>
    <r>
      <rPr>
        <sz val="12"/>
        <color rgb="FFFF0000"/>
        <rFont val="Century Gothic"/>
        <family val="2"/>
      </rPr>
      <t>5 1/2˝ x 1/2˝</t>
    </r>
    <r>
      <rPr>
        <sz val="12"/>
        <color theme="1"/>
        <rFont val="Century Gothic"/>
        <family val="2"/>
      </rPr>
      <t>. En gabinete Nema 3 pintado con pintura electrostática en polvo, secada en horno a 200 grados celsius. Compuesto por: 
MBP.2000A/3,
04 Breakers 400A/3P
04 Espacios disponible (dos con barra para 400 amperes y 2 para 75 amperes)</t>
    </r>
  </si>
  <si>
    <r>
      <t xml:space="preserve">Suministro de Panel Board de 600 Amperes, trifásico, 208/120Vac., 3Ph. 60Hz. Con barra de Cobre para 1000 Amperes de </t>
    </r>
    <r>
      <rPr>
        <sz val="12"/>
        <color rgb="FFFF0000"/>
        <rFont val="Century Gothic"/>
        <family val="2"/>
      </rPr>
      <t>5 1/2˝ x 1/2˝.</t>
    </r>
    <r>
      <rPr>
        <sz val="12"/>
        <color theme="1"/>
        <rFont val="Century Gothic"/>
        <family val="2"/>
      </rPr>
      <t xml:space="preserve"> En gabinete Nema 3 pintado con pintura electrostática en polvo, secada en horno a 200 grados celsius. Compuesto por: 
MBP.600A/3,
01 Breakers 800A/3P
01 Breakers 600A/3P
01 Breakers 175A/3P
01 Breakers 150A/3P
01 Breakers 125A/3P
01 Breakers 100A/3P
03 Breakers 75A/3P
02 Breakers 50A/3P
01 Breakers 40A/3P
04 Espacios disponible (dos con barra para 400 amperes y 2 para 75 amperes)</t>
    </r>
  </si>
  <si>
    <r>
      <t xml:space="preserve">Suministro de Panel Board de 600 Amperes, trifásico, 208/120Vac., 3Ph. 60Hz. Con barra de Cobre para 800 Amperes de </t>
    </r>
    <r>
      <rPr>
        <sz val="12"/>
        <color rgb="FFFF0000"/>
        <rFont val="Century Gothic"/>
        <family val="2"/>
      </rPr>
      <t>5 1/2˝ x 1/2˝.</t>
    </r>
    <r>
      <rPr>
        <sz val="12"/>
        <color theme="1"/>
        <rFont val="Century Gothic"/>
        <family val="2"/>
      </rPr>
      <t xml:space="preserve"> En gabinete Nema 3 pintado con pintura electrostática en polvo, secada en horno a 200 grados celsius. Compuesto por: 
MBP.600A/3,
01 Breakers 800A/3P
01 Breakers 400A/3P
01 Breakers 300A/3P
01 Breakers 200A/3P
04 Espacios disponible (dos con barra para 400 amperes y 2 para 75 amperes)</t>
    </r>
  </si>
  <si>
    <r>
      <t xml:space="preserve">Suministro de Panel Board de Cargas Varias de 600 Amperes, trifásico, 208/120Vac., 3Ph. 60Hz. Con barra de Cobre para 800 Amperes de </t>
    </r>
    <r>
      <rPr>
        <sz val="12"/>
        <color rgb="FFFF0000"/>
        <rFont val="Century Gothic"/>
        <family val="2"/>
      </rPr>
      <t>5 1/2˝ x 1/2˝</t>
    </r>
    <r>
      <rPr>
        <sz val="12"/>
        <color theme="1"/>
        <rFont val="Century Gothic"/>
        <family val="2"/>
      </rPr>
      <t xml:space="preserve">. En gabinete Nema 3 pintado con pintura electrostática en polvo, secada en horno a 200 grados celsius. Compuesto por: 
MBP.600A/3,
04 Breakers 400A/3P
</t>
    </r>
    <r>
      <rPr>
        <sz val="12"/>
        <rFont val="Century Gothic"/>
        <family val="2"/>
      </rPr>
      <t>03 Breakers 300A/3P
03 Breakers 250A/3P
02 Breakers 150A/3P
02 Breakers 75A/3P</t>
    </r>
    <r>
      <rPr>
        <sz val="12"/>
        <color theme="1"/>
        <rFont val="Century Gothic"/>
        <family val="2"/>
      </rPr>
      <t xml:space="preserve">
04 Espacios disponible (dos con barra para 400 amperes y 2 para 75 amperes)</t>
    </r>
  </si>
  <si>
    <r>
      <t xml:space="preserve">Suministro de Panel Board de Climatización 600 Amperes, trifásico, 208/120Vac., 3Ph. 60Hz. Con barra de Cobre para 800 Amperes de </t>
    </r>
    <r>
      <rPr>
        <sz val="12"/>
        <color rgb="FFFF0000"/>
        <rFont val="Century Gothic"/>
        <family val="2"/>
      </rPr>
      <t>5 1/2˝ x 1/2˝.</t>
    </r>
    <r>
      <rPr>
        <sz val="12"/>
        <color theme="1"/>
        <rFont val="Century Gothic"/>
        <family val="2"/>
      </rPr>
      <t xml:space="preserve"> En gabinete Nema 3 pintado con pintura electrostática en polvo, secada en horno a 200 grados celsius. Compuesto por: 
MBP.600A/3,
04 Breakers 400A/3P
02 Breakers 300A/3P
04 Espacios disponible (dos con barra para 400 amperes y 2 para 75 amperes)</t>
    </r>
  </si>
  <si>
    <t>Alimentador desde Transformador 1 de 1.5MVA hasta Enclosed Breaker 1 del transformador 1 de 2000 amperes, compuesto por:
13 Alambre AWG No. 3/0  THHN por fase 
13 Alambre AWG No. 3/0  THHN neutro
02 Alambre AWG No. 3/0  THHN tierra
02 tubería IMC 4".</t>
  </si>
  <si>
    <t>Alimentador desde Enclosed Breaker 1 de 2000 amperes hasta Interruptor de Transferencia Automatica 1 de 2000 amperes, compuesto por:
13 Alambre AWG No. 3/0  THHN por fase 
13 Alambre AWG No. 3/0  THHN neutro
02 Alambre AWG No. 3/0  THHN tierra
02 tubería IMC 4".</t>
  </si>
  <si>
    <t>Alimentador desde Interruptor de Transferencia Automatica 1 de 2000 amperes hasta Interruptor de Transferencia Manual de 2000 amperes, compuesto por:
13 Alambre AWG No. 3/0  THHN por fase 
13 Alambre AWG No. 3/0  THHN neutro
02 Alambre AWG No. 3/0  THHN tierra
02 tubos PVC de 4"</t>
  </si>
  <si>
    <t>Alimentador desde Interruptor de Transferencia Manual de 2000 amperes hasta Enclosed Breaker 2 de 2000 amperes del generador, compuesto por:
13 Alambre AWG No. 3/0  THHN por fase 
13 Alambre AWG No. 3/0  THHN neutro
02 Alambre AWG No. 3/0  THHN tierra
02 tubería IMC 4".</t>
  </si>
  <si>
    <t>Alimentador desde  Enclosed Breaker 2 de 2000 amperes del generador hasta Generador existente de 1MVA, compuesto por:
13 Alambre AWG No. 3/0  THHN por fase 
13 Alambre AWG No. 3/0  THHN neutro
02 Alambre AWG No. 3/0  THHN tierra
02 tubería IMC 4".</t>
  </si>
  <si>
    <t>Alimentador desde Interruptor de Transferencia Automatica 1 de 2000 amperes hasta Panel Board Principal, compuesto por:
13 Alambre AWG No. 3/0  THHN por fase 
13 Alambre AWG No. 3/0  THHN neutro
02 Alambre AWG No. 3/0  THHN tierra
02 tubería IMC 4".</t>
  </si>
  <si>
    <t>Alimentador desde Panel Board Principal hasta Enclosed Breaker 3 de 400 amperes, compuesto por:
03 Alambre AWG No. 2/0  THHN por fase 
03 Alambre AWG No. 2/0  THHN neutro
01 Alambre AWG No. 1/0  THHN tierra
01 tubería PVC e IMC 3".</t>
  </si>
  <si>
    <t>GASTOS INDIRECTOS</t>
  </si>
  <si>
    <t>1) Dirección Técnica</t>
  </si>
  <si>
    <t>SUMA TOTAL PRESUPUESTO</t>
  </si>
  <si>
    <t>4) Transporte</t>
  </si>
  <si>
    <t>7) CODIA</t>
  </si>
  <si>
    <t>TOTAL GENERAL ELECTROMECÁNICO</t>
  </si>
  <si>
    <t>Gastos Indirectos Presupuesto</t>
  </si>
  <si>
    <t>9) Estudios, diseño y tramitación de planos</t>
  </si>
  <si>
    <t>2) ITBIS de la Dirección Técnica</t>
  </si>
  <si>
    <t>3) Gastos Administrativos</t>
  </si>
  <si>
    <t>5) Seguros y Fianzas</t>
  </si>
  <si>
    <t>6) Pensión y Jubilación</t>
  </si>
  <si>
    <t>8) Imprevistos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</si>
</sst>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&quot;RD$&quot;#,##0.00"/>
    <numFmt numFmtId="166" formatCode="#,##0.00\ _€"/>
    <numFmt numFmtId="167" formatCode="_-* #,##0.00\ _€_-;\-* #,##0.00\ _€_-;_-* &quot;-&quot;??\ _€_-;_-@_-"/>
    <numFmt numFmtId="168" formatCode="0.0%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entury Gothic"/>
      <family val="2"/>
    </font>
    <font>
      <b/>
      <sz val="14"/>
      <color theme="0"/>
      <name val="Century Gothic"/>
      <family val="2"/>
    </font>
    <font>
      <sz val="11"/>
      <name val="Century Gothic"/>
      <family val="2"/>
    </font>
    <font>
      <sz val="12"/>
      <color theme="1"/>
      <name val="Times New Roman"/>
      <family val="1"/>
    </font>
    <font>
      <b/>
      <sz val="12"/>
      <name val="Century Gothic"/>
      <family val="2"/>
    </font>
    <font>
      <sz val="12"/>
      <name val="Century Gothic"/>
      <family val="2"/>
    </font>
    <font>
      <sz val="12"/>
      <color theme="1"/>
      <name val="Century Gothic"/>
      <family val="2"/>
    </font>
    <font>
      <sz val="11"/>
      <color indexed="8"/>
      <name val="Calibri"/>
      <family val="2"/>
    </font>
    <font>
      <b/>
      <sz val="12"/>
      <color theme="0"/>
      <name val="Century Gothic"/>
      <family val="2"/>
    </font>
    <font>
      <b/>
      <sz val="16"/>
      <color theme="0"/>
      <name val="Century Gothic"/>
      <family val="2"/>
    </font>
    <font>
      <sz val="12"/>
      <name val="Times New Roman"/>
      <family val="1"/>
    </font>
    <font>
      <sz val="14"/>
      <name val="Times New Roman"/>
      <family val="1"/>
    </font>
    <font>
      <i/>
      <sz val="12"/>
      <color theme="0"/>
      <name val="Century Gothic"/>
      <family val="2"/>
    </font>
    <font>
      <sz val="12"/>
      <color rgb="FFFF0000"/>
      <name val="Century Gothic"/>
      <family val="2"/>
    </font>
    <font>
      <b/>
      <sz val="12"/>
      <color theme="0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5074"/>
        <bgColor indexed="64"/>
      </patternFill>
    </fill>
    <fill>
      <patternFill patternType="solid">
        <fgColor rgb="FF72BE6F"/>
        <bgColor indexed="64"/>
      </patternFill>
    </fill>
  </fills>
  <borders count="3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8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44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" fillId="0" borderId="0"/>
  </cellStyleXfs>
  <cellXfs count="116">
    <xf numFmtId="0" fontId="0" fillId="0" borderId="0" xfId="0"/>
    <xf numFmtId="0" fontId="6" fillId="0" borderId="0" xfId="0" applyFont="1" applyAlignment="1">
      <alignment vertical="center"/>
    </xf>
    <xf numFmtId="43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43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justify" vertical="center" wrapText="1"/>
    </xf>
    <xf numFmtId="0" fontId="7" fillId="4" borderId="2" xfId="9" applyFont="1" applyFill="1" applyBorder="1" applyAlignment="1">
      <alignment horizontal="center" vertical="center" wrapText="1"/>
    </xf>
    <xf numFmtId="43" fontId="7" fillId="4" borderId="1" xfId="9" applyNumberFormat="1" applyFont="1" applyFill="1" applyBorder="1" applyAlignment="1">
      <alignment vertical="center" wrapText="1"/>
    </xf>
    <xf numFmtId="0" fontId="7" fillId="4" borderId="1" xfId="9" applyFont="1" applyFill="1" applyBorder="1" applyAlignment="1">
      <alignment horizontal="center" vertical="center" wrapText="1"/>
    </xf>
    <xf numFmtId="4" fontId="7" fillId="4" borderId="1" xfId="9" applyNumberFormat="1" applyFont="1" applyFill="1" applyBorder="1" applyAlignment="1">
      <alignment horizontal="center" vertical="center" wrapText="1"/>
    </xf>
    <xf numFmtId="4" fontId="7" fillId="4" borderId="3" xfId="9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8" fillId="2" borderId="15" xfId="9" applyFont="1" applyFill="1" applyBorder="1" applyAlignment="1">
      <alignment horizontal="center" vertical="center" wrapText="1"/>
    </xf>
    <xf numFmtId="4" fontId="8" fillId="2" borderId="5" xfId="9" applyNumberFormat="1" applyFont="1" applyFill="1" applyBorder="1" applyAlignment="1">
      <alignment horizontal="right" vertical="center" wrapText="1"/>
    </xf>
    <xf numFmtId="43" fontId="8" fillId="2" borderId="11" xfId="9" applyNumberFormat="1" applyFont="1" applyFill="1" applyBorder="1" applyAlignment="1">
      <alignment horizontal="right" vertical="center" wrapText="1"/>
    </xf>
    <xf numFmtId="4" fontId="7" fillId="4" borderId="2" xfId="9" applyNumberFormat="1" applyFont="1" applyFill="1" applyBorder="1" applyAlignment="1">
      <alignment horizontal="right" vertical="center" wrapText="1"/>
    </xf>
    <xf numFmtId="4" fontId="9" fillId="2" borderId="15" xfId="0" applyNumberFormat="1" applyFont="1" applyFill="1" applyBorder="1" applyAlignment="1">
      <alignment vertical="center"/>
    </xf>
    <xf numFmtId="4" fontId="9" fillId="0" borderId="11" xfId="0" applyNumberFormat="1" applyFont="1" applyBorder="1" applyAlignment="1">
      <alignment vertical="center" wrapText="1"/>
    </xf>
    <xf numFmtId="4" fontId="11" fillId="3" borderId="15" xfId="1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1" fillId="3" borderId="15" xfId="0" applyFont="1" applyFill="1" applyBorder="1" applyAlignment="1">
      <alignment vertical="center" wrapText="1"/>
    </xf>
    <xf numFmtId="0" fontId="11" fillId="3" borderId="0" xfId="0" applyFont="1" applyFill="1" applyAlignment="1">
      <alignment vertical="center" wrapText="1"/>
    </xf>
    <xf numFmtId="43" fontId="11" fillId="3" borderId="0" xfId="0" applyNumberFormat="1" applyFont="1" applyFill="1" applyAlignment="1">
      <alignment vertical="center" wrapText="1"/>
    </xf>
    <xf numFmtId="0" fontId="11" fillId="3" borderId="16" xfId="0" applyFont="1" applyFill="1" applyBorder="1" applyAlignment="1">
      <alignment vertical="center" wrapText="1"/>
    </xf>
    <xf numFmtId="0" fontId="14" fillId="0" borderId="0" xfId="0" applyFont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8" xfId="0" applyFont="1" applyBorder="1" applyAlignment="1">
      <alignment vertical="center" wrapText="1"/>
    </xf>
    <xf numFmtId="2" fontId="11" fillId="3" borderId="27" xfId="9" applyNumberFormat="1" applyFont="1" applyFill="1" applyBorder="1" applyAlignment="1">
      <alignment horizontal="center" vertical="center" wrapText="1"/>
    </xf>
    <xf numFmtId="4" fontId="11" fillId="3" borderId="28" xfId="9" applyNumberFormat="1" applyFont="1" applyFill="1" applyBorder="1" applyAlignment="1">
      <alignment horizontal="left" vertical="center" wrapText="1"/>
    </xf>
    <xf numFmtId="43" fontId="11" fillId="3" borderId="28" xfId="5" applyNumberFormat="1" applyFont="1" applyFill="1" applyBorder="1" applyAlignment="1">
      <alignment horizontal="center" vertical="center" wrapText="1"/>
    </xf>
    <xf numFmtId="4" fontId="11" fillId="3" borderId="28" xfId="5" applyNumberFormat="1" applyFont="1" applyFill="1" applyBorder="1" applyAlignment="1">
      <alignment horizontal="center" vertical="center" wrapText="1"/>
    </xf>
    <xf numFmtId="43" fontId="11" fillId="3" borderId="28" xfId="1" applyFont="1" applyFill="1" applyBorder="1" applyAlignment="1">
      <alignment horizontal="center" vertical="center" wrapText="1"/>
    </xf>
    <xf numFmtId="4" fontId="11" fillId="3" borderId="28" xfId="1" applyNumberFormat="1" applyFont="1" applyFill="1" applyBorder="1" applyAlignment="1">
      <alignment horizontal="center" vertical="center" wrapText="1"/>
    </xf>
    <xf numFmtId="0" fontId="7" fillId="4" borderId="29" xfId="9" applyFont="1" applyFill="1" applyBorder="1" applyAlignment="1">
      <alignment horizontal="left" vertical="center" wrapText="1"/>
    </xf>
    <xf numFmtId="4" fontId="7" fillId="4" borderId="13" xfId="9" applyNumberFormat="1" applyFont="1" applyFill="1" applyBorder="1" applyAlignment="1">
      <alignment horizontal="center" vertical="center" wrapText="1"/>
    </xf>
    <xf numFmtId="0" fontId="7" fillId="4" borderId="13" xfId="9" applyFont="1" applyFill="1" applyBorder="1" applyAlignment="1">
      <alignment horizontal="center" vertical="center" wrapText="1"/>
    </xf>
    <xf numFmtId="43" fontId="7" fillId="4" borderId="13" xfId="9" applyNumberFormat="1" applyFont="1" applyFill="1" applyBorder="1" applyAlignment="1">
      <alignment vertical="center" wrapText="1"/>
    </xf>
    <xf numFmtId="0" fontId="7" fillId="4" borderId="12" xfId="9" applyFont="1" applyFill="1" applyBorder="1" applyAlignment="1">
      <alignment horizontal="center" vertical="center" wrapText="1"/>
    </xf>
    <xf numFmtId="2" fontId="8" fillId="0" borderId="4" xfId="9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vertical="center"/>
    </xf>
    <xf numFmtId="164" fontId="6" fillId="2" borderId="0" xfId="13" applyFont="1" applyFill="1" applyAlignment="1">
      <alignment vertical="center"/>
    </xf>
    <xf numFmtId="43" fontId="9" fillId="2" borderId="11" xfId="9" applyNumberFormat="1" applyFont="1" applyFill="1" applyBorder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43" fontId="6" fillId="2" borderId="0" xfId="0" applyNumberFormat="1" applyFont="1" applyFill="1" applyAlignment="1">
      <alignment vertical="center"/>
    </xf>
    <xf numFmtId="4" fontId="8" fillId="0" borderId="11" xfId="0" applyNumberFormat="1" applyFont="1" applyBorder="1" applyAlignment="1">
      <alignment vertical="center" wrapText="1"/>
    </xf>
    <xf numFmtId="4" fontId="8" fillId="2" borderId="15" xfId="0" applyNumberFormat="1" applyFont="1" applyFill="1" applyBorder="1" applyAlignment="1">
      <alignment vertical="center"/>
    </xf>
    <xf numFmtId="0" fontId="13" fillId="2" borderId="0" xfId="0" applyFont="1" applyFill="1" applyAlignment="1">
      <alignment vertical="center"/>
    </xf>
    <xf numFmtId="4" fontId="6" fillId="2" borderId="0" xfId="0" applyNumberFormat="1" applyFont="1" applyFill="1" applyAlignment="1">
      <alignment vertical="center"/>
    </xf>
    <xf numFmtId="2" fontId="9" fillId="0" borderId="4" xfId="9" applyNumberFormat="1" applyFont="1" applyBorder="1" applyAlignment="1">
      <alignment horizontal="center" vertical="center"/>
    </xf>
    <xf numFmtId="4" fontId="9" fillId="2" borderId="5" xfId="9" applyNumberFormat="1" applyFont="1" applyFill="1" applyBorder="1" applyAlignment="1">
      <alignment horizontal="right" vertical="center" wrapText="1"/>
    </xf>
    <xf numFmtId="165" fontId="7" fillId="4" borderId="13" xfId="1" applyNumberFormat="1" applyFont="1" applyFill="1" applyBorder="1" applyAlignment="1">
      <alignment horizontal="center" vertical="center"/>
    </xf>
    <xf numFmtId="4" fontId="7" fillId="4" borderId="14" xfId="9" applyNumberFormat="1" applyFont="1" applyFill="1" applyBorder="1" applyAlignment="1">
      <alignment horizontal="center" vertical="center"/>
    </xf>
    <xf numFmtId="4" fontId="9" fillId="2" borderId="30" xfId="0" applyNumberFormat="1" applyFont="1" applyFill="1" applyBorder="1" applyAlignment="1">
      <alignment vertical="center"/>
    </xf>
    <xf numFmtId="168" fontId="19" fillId="0" borderId="11" xfId="14" applyNumberFormat="1" applyFont="1" applyFill="1" applyBorder="1" applyAlignment="1">
      <alignment horizontal="center" vertical="center" wrapText="1"/>
    </xf>
    <xf numFmtId="4" fontId="19" fillId="0" borderId="11" xfId="16" applyNumberFormat="1" applyFont="1" applyFill="1" applyBorder="1" applyAlignment="1">
      <alignment horizontal="center" vertical="top" wrapText="1"/>
    </xf>
    <xf numFmtId="43" fontId="20" fillId="3" borderId="10" xfId="17" applyNumberFormat="1" applyFont="1" applyFill="1" applyBorder="1" applyAlignment="1">
      <alignment vertical="center" wrapText="1"/>
    </xf>
    <xf numFmtId="165" fontId="7" fillId="4" borderId="5" xfId="1" applyNumberFormat="1" applyFont="1" applyFill="1" applyBorder="1" applyAlignment="1">
      <alignment vertical="center"/>
    </xf>
    <xf numFmtId="0" fontId="18" fillId="0" borderId="4" xfId="15" applyFont="1" applyBorder="1" applyAlignment="1" applyProtection="1">
      <alignment vertical="center" wrapText="1"/>
      <protection hidden="1"/>
    </xf>
    <xf numFmtId="43" fontId="3" fillId="0" borderId="5" xfId="1" applyFont="1" applyBorder="1" applyAlignment="1">
      <alignment vertical="center"/>
    </xf>
    <xf numFmtId="0" fontId="18" fillId="0" borderId="31" xfId="15" applyFont="1" applyBorder="1" applyAlignment="1" applyProtection="1">
      <alignment vertical="center" wrapText="1"/>
      <protection hidden="1"/>
    </xf>
    <xf numFmtId="168" fontId="19" fillId="0" borderId="32" xfId="14" applyNumberFormat="1" applyFont="1" applyFill="1" applyBorder="1" applyAlignment="1">
      <alignment horizontal="center" vertical="center" wrapText="1"/>
    </xf>
    <xf numFmtId="4" fontId="19" fillId="0" borderId="32" xfId="16" applyNumberFormat="1" applyFont="1" applyFill="1" applyBorder="1" applyAlignment="1">
      <alignment horizontal="center" vertical="top" wrapText="1"/>
    </xf>
    <xf numFmtId="0" fontId="6" fillId="2" borderId="0" xfId="0" applyFont="1" applyFill="1" applyAlignment="1">
      <alignment vertical="center" wrapText="1"/>
    </xf>
    <xf numFmtId="43" fontId="3" fillId="0" borderId="33" xfId="1" applyFont="1" applyBorder="1" applyAlignment="1">
      <alignment vertical="center"/>
    </xf>
    <xf numFmtId="4" fontId="7" fillId="4" borderId="34" xfId="9" applyNumberFormat="1" applyFont="1" applyFill="1" applyBorder="1" applyAlignment="1">
      <alignment horizontal="center" vertical="center"/>
    </xf>
    <xf numFmtId="165" fontId="7" fillId="4" borderId="2" xfId="1" applyNumberFormat="1" applyFont="1" applyFill="1" applyBorder="1" applyAlignment="1">
      <alignment horizontal="center" vertical="center"/>
    </xf>
    <xf numFmtId="43" fontId="9" fillId="0" borderId="11" xfId="9" applyNumberFormat="1" applyFont="1" applyFill="1" applyBorder="1" applyAlignment="1">
      <alignment horizontal="right" vertical="center" wrapText="1"/>
    </xf>
    <xf numFmtId="0" fontId="17" fillId="3" borderId="8" xfId="9" applyFont="1" applyFill="1" applyBorder="1" applyAlignment="1">
      <alignment horizontal="left" vertical="center" wrapText="1"/>
    </xf>
    <xf numFmtId="0" fontId="17" fillId="3" borderId="4" xfId="9" applyFont="1" applyFill="1" applyBorder="1" applyAlignment="1">
      <alignment horizontal="left" vertical="center" wrapText="1"/>
    </xf>
    <xf numFmtId="0" fontId="17" fillId="3" borderId="9" xfId="9" applyFont="1" applyFill="1" applyBorder="1" applyAlignment="1">
      <alignment horizontal="left" vertical="center" wrapText="1"/>
    </xf>
    <xf numFmtId="0" fontId="17" fillId="3" borderId="11" xfId="9" applyFont="1" applyFill="1" applyBorder="1" applyAlignment="1">
      <alignment horizontal="left" vertical="center" wrapText="1"/>
    </xf>
    <xf numFmtId="0" fontId="17" fillId="3" borderId="9" xfId="9" applyFont="1" applyFill="1" applyBorder="1" applyAlignment="1">
      <alignment horizontal="center" vertical="center" wrapText="1"/>
    </xf>
    <xf numFmtId="0" fontId="17" fillId="3" borderId="11" xfId="9" applyFont="1" applyFill="1" applyBorder="1" applyAlignment="1">
      <alignment horizontal="center" vertical="center" wrapText="1"/>
    </xf>
    <xf numFmtId="0" fontId="8" fillId="0" borderId="6" xfId="9" applyFont="1" applyBorder="1" applyAlignment="1">
      <alignment horizontal="left" vertical="center" wrapText="1"/>
    </xf>
    <xf numFmtId="0" fontId="8" fillId="0" borderId="22" xfId="9" applyFont="1" applyBorder="1" applyAlignment="1">
      <alignment horizontal="left" vertical="center" wrapText="1"/>
    </xf>
    <xf numFmtId="4" fontId="7" fillId="4" borderId="14" xfId="9" applyNumberFormat="1" applyFont="1" applyFill="1" applyBorder="1" applyAlignment="1">
      <alignment horizontal="center" vertical="center"/>
    </xf>
    <xf numFmtId="4" fontId="7" fillId="4" borderId="13" xfId="9" applyNumberFormat="1" applyFont="1" applyFill="1" applyBorder="1" applyAlignment="1">
      <alignment horizontal="center" vertical="center"/>
    </xf>
    <xf numFmtId="165" fontId="7" fillId="4" borderId="13" xfId="1" applyNumberFormat="1" applyFont="1" applyFill="1" applyBorder="1" applyAlignment="1">
      <alignment horizontal="center" vertical="center"/>
    </xf>
    <xf numFmtId="165" fontId="7" fillId="4" borderId="12" xfId="1" applyNumberFormat="1" applyFont="1" applyFill="1" applyBorder="1" applyAlignment="1">
      <alignment horizontal="center" vertical="center"/>
    </xf>
    <xf numFmtId="0" fontId="8" fillId="0" borderId="25" xfId="9" applyFont="1" applyBorder="1" applyAlignment="1">
      <alignment horizontal="left" vertical="center" wrapText="1"/>
    </xf>
    <xf numFmtId="0" fontId="8" fillId="0" borderId="24" xfId="9" applyFont="1" applyBorder="1" applyAlignment="1">
      <alignment horizontal="left" vertical="center" wrapText="1"/>
    </xf>
    <xf numFmtId="0" fontId="8" fillId="0" borderId="25" xfId="1" applyNumberFormat="1" applyFont="1" applyBorder="1" applyAlignment="1">
      <alignment horizontal="center" vertical="center" wrapText="1"/>
    </xf>
    <xf numFmtId="0" fontId="8" fillId="0" borderId="24" xfId="1" applyNumberFormat="1" applyFont="1" applyBorder="1" applyAlignment="1">
      <alignment horizontal="center" vertical="center" wrapText="1"/>
    </xf>
    <xf numFmtId="0" fontId="8" fillId="0" borderId="20" xfId="1" applyNumberFormat="1" applyFont="1" applyBorder="1" applyAlignment="1">
      <alignment horizontal="center" vertical="center" wrapText="1"/>
    </xf>
    <xf numFmtId="0" fontId="8" fillId="0" borderId="4" xfId="9" applyFont="1" applyBorder="1" applyAlignment="1">
      <alignment horizontal="left" vertical="center" wrapText="1"/>
    </xf>
    <xf numFmtId="0" fontId="8" fillId="0" borderId="21" xfId="9" applyFont="1" applyBorder="1" applyAlignment="1">
      <alignment horizontal="left" vertical="center" wrapText="1"/>
    </xf>
    <xf numFmtId="14" fontId="8" fillId="0" borderId="4" xfId="1" applyNumberFormat="1" applyFont="1" applyBorder="1" applyAlignment="1">
      <alignment horizontal="center" vertical="center" wrapText="1"/>
    </xf>
    <xf numFmtId="14" fontId="8" fillId="0" borderId="11" xfId="1" applyNumberFormat="1" applyFont="1" applyBorder="1" applyAlignment="1">
      <alignment horizontal="center" vertical="center" wrapText="1"/>
    </xf>
    <xf numFmtId="14" fontId="8" fillId="0" borderId="5" xfId="1" applyNumberFormat="1" applyFont="1" applyBorder="1" applyAlignment="1">
      <alignment horizontal="center" vertical="center" wrapText="1"/>
    </xf>
    <xf numFmtId="14" fontId="8" fillId="0" borderId="6" xfId="1" applyNumberFormat="1" applyFont="1" applyBorder="1" applyAlignment="1">
      <alignment horizontal="center" vertical="center" wrapText="1"/>
    </xf>
    <xf numFmtId="14" fontId="8" fillId="0" borderId="23" xfId="1" applyNumberFormat="1" applyFont="1" applyBorder="1" applyAlignment="1">
      <alignment horizontal="center" vertical="center" wrapText="1"/>
    </xf>
    <xf numFmtId="14" fontId="8" fillId="0" borderId="7" xfId="1" applyNumberFormat="1" applyFont="1" applyBorder="1" applyAlignment="1">
      <alignment horizontal="center" vertical="center" wrapText="1"/>
    </xf>
    <xf numFmtId="0" fontId="7" fillId="0" borderId="4" xfId="1" applyNumberFormat="1" applyFont="1" applyBorder="1" applyAlignment="1">
      <alignment horizontal="center" vertical="center" wrapText="1"/>
    </xf>
    <xf numFmtId="0" fontId="7" fillId="0" borderId="11" xfId="1" applyNumberFormat="1" applyFont="1" applyBorder="1" applyAlignment="1">
      <alignment horizontal="center" vertical="center" wrapText="1"/>
    </xf>
    <xf numFmtId="0" fontId="7" fillId="0" borderId="5" xfId="1" applyNumberFormat="1" applyFont="1" applyBorder="1" applyAlignment="1">
      <alignment horizontal="center" vertical="center" wrapText="1"/>
    </xf>
    <xf numFmtId="0" fontId="8" fillId="0" borderId="4" xfId="1" applyNumberFormat="1" applyFont="1" applyBorder="1" applyAlignment="1">
      <alignment horizontal="center" vertical="center" wrapText="1"/>
    </xf>
    <xf numFmtId="0" fontId="8" fillId="0" borderId="11" xfId="1" applyNumberFormat="1" applyFont="1" applyBorder="1" applyAlignment="1">
      <alignment horizontal="center" vertical="center" wrapText="1"/>
    </xf>
    <xf numFmtId="0" fontId="8" fillId="0" borderId="5" xfId="1" applyNumberFormat="1" applyFont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2" fillId="3" borderId="14" xfId="9" applyFont="1" applyFill="1" applyBorder="1" applyAlignment="1">
      <alignment horizontal="center" vertical="center" wrapText="1"/>
    </xf>
    <xf numFmtId="0" fontId="12" fillId="3" borderId="13" xfId="9" applyFont="1" applyFill="1" applyBorder="1" applyAlignment="1">
      <alignment horizontal="center" vertical="center" wrapText="1"/>
    </xf>
    <xf numFmtId="0" fontId="12" fillId="3" borderId="12" xfId="9" applyFont="1" applyFill="1" applyBorder="1" applyAlignment="1">
      <alignment horizontal="center" vertical="center" wrapText="1"/>
    </xf>
    <xf numFmtId="0" fontId="8" fillId="0" borderId="8" xfId="9" applyFont="1" applyBorder="1" applyAlignment="1">
      <alignment horizontal="left" vertical="center" wrapText="1"/>
    </xf>
    <xf numFmtId="0" fontId="8" fillId="0" borderId="26" xfId="9" applyFont="1" applyBorder="1" applyAlignment="1">
      <alignment horizontal="left" vertical="center" wrapText="1"/>
    </xf>
    <xf numFmtId="0" fontId="8" fillId="0" borderId="8" xfId="1" applyNumberFormat="1" applyFont="1" applyBorder="1" applyAlignment="1">
      <alignment horizontal="center" vertical="center" wrapText="1"/>
    </xf>
    <xf numFmtId="0" fontId="8" fillId="0" borderId="9" xfId="1" applyNumberFormat="1" applyFont="1" applyBorder="1" applyAlignment="1">
      <alignment horizontal="center" vertical="center" wrapText="1"/>
    </xf>
    <xf numFmtId="0" fontId="8" fillId="0" borderId="10" xfId="1" applyNumberFormat="1" applyFont="1" applyBorder="1" applyAlignment="1">
      <alignment horizontal="center" vertical="center" wrapText="1"/>
    </xf>
  </cellXfs>
  <cellStyles count="18">
    <cellStyle name="Comma" xfId="1" builtinId="3"/>
    <cellStyle name="Currency" xfId="13" builtinId="4"/>
    <cellStyle name="Millares 3" xfId="5" xr:uid="{5A9B152E-4C4E-48B9-B13C-7E77FBE659F4}"/>
    <cellStyle name="Millares 3 2" xfId="11" xr:uid="{7283EE6D-DB85-4368-9CAC-2BA09A89EF5F}"/>
    <cellStyle name="Millares 3 3" xfId="10" xr:uid="{00434B57-691D-46B7-BC7A-278C5A427DB1}"/>
    <cellStyle name="Millares 5 2" xfId="7" xr:uid="{B9080F63-3D26-47C1-B820-6FB2C1C282D5}"/>
    <cellStyle name="Millares 7" xfId="16" xr:uid="{F2EE9013-A7FD-4A85-8F35-EA422BD7ED8D}"/>
    <cellStyle name="Moneda 2" xfId="4" xr:uid="{47069B06-FDF8-41F0-B3DD-A8D3E26246D6}"/>
    <cellStyle name="Normal" xfId="0" builtinId="0"/>
    <cellStyle name="Normal 10 3 2 2 2" xfId="12" xr:uid="{B9BE0613-462C-4987-B55F-03F0C6F58734}"/>
    <cellStyle name="Normal 2 2" xfId="2" xr:uid="{50CE9711-B3F0-439A-BC97-02067DEBCB2F}"/>
    <cellStyle name="Normal 2 2 2" xfId="15" xr:uid="{772486CE-8BF0-4790-A520-12442A4B9BC0}"/>
    <cellStyle name="Normal 2 2 4" xfId="17" xr:uid="{8BB1FFAD-3937-401E-A41A-B223B3DF48D6}"/>
    <cellStyle name="Normal 3" xfId="9" xr:uid="{7BCECED2-0DBD-4BDE-ACDF-19AA75498681}"/>
    <cellStyle name="Normal 3 3" xfId="3" xr:uid="{F3C2FB7A-53B7-4D03-8306-4F5FD26F12E5}"/>
    <cellStyle name="Percent" xfId="14" builtinId="5"/>
    <cellStyle name="Porcentaje 2" xfId="6" xr:uid="{E84B5860-C3E4-421F-9DCF-B4D2B74B0D82}"/>
    <cellStyle name="Porcentaje 3" xfId="8" xr:uid="{D2DEC4B0-1E37-49AB-B305-14A5AC14E391}"/>
  </cellStyles>
  <dxfs count="4">
    <dxf>
      <fill>
        <patternFill>
          <bgColor rgb="FFFFCC66"/>
        </patternFill>
      </fill>
    </dxf>
    <dxf>
      <fill>
        <patternFill>
          <bgColor rgb="FFFFCC66"/>
        </patternFill>
      </fill>
    </dxf>
    <dxf>
      <fill>
        <patternFill>
          <bgColor rgb="FFFFCC66"/>
        </patternFill>
      </fill>
    </dxf>
    <dxf>
      <fill>
        <patternFill>
          <bgColor rgb="FFFFCC66"/>
        </patternFill>
      </fill>
    </dxf>
  </dxfs>
  <tableStyles count="0" defaultTableStyle="TableStyleMedium2" defaultPivotStyle="PivotStyleLight16"/>
  <colors>
    <mruColors>
      <color rgb="FF73BB6D"/>
      <color rgb="FF00374F"/>
      <color rgb="FFFF5050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3717382</xdr:colOff>
      <xdr:row>0</xdr:row>
      <xdr:rowOff>76291</xdr:rowOff>
    </xdr:from>
    <xdr:ext cx="2093584" cy="896698"/>
    <xdr:pic>
      <xdr:nvPicPr>
        <xdr:cNvPr id="2" name="Imagen 2">
          <a:extLst>
            <a:ext uri="{FF2B5EF4-FFF2-40B4-BE49-F238E27FC236}">
              <a16:creationId xmlns:a16="http://schemas.microsoft.com/office/drawing/2014/main" id="{2404FD94-4746-4672-B176-CDF43D3F2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6507" y="76291"/>
          <a:ext cx="2093584" cy="896698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43.1.8.32/Presupuesto%20de%20Edificaciones%20Proyectos%20Especiales/Ofic/p-especi/Obras%20Sector%20Salud%20(H-S)%202000/NORTE/Santiago/Cub.%20Policlinica%20en%20el%20Sector%20La%20Joya,%20palom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/Documents%20and%20Settings/Eva%20L.%20JImenez%20Pagan/My%20Documents/Banco%20Central/Martin%20Fernandez%20-%20Calles/Presup.%20dise&#241;o%20original%20(30-mar-0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Cubicación"/>
      <sheetName val="Pagos"/>
      <sheetName val="Res-Financiero"/>
      <sheetName val="A"/>
      <sheetName val="Senalizacion"/>
      <sheetName val="Precios"/>
      <sheetName val="LISTADO MATERIALES"/>
      <sheetName val="Sheet4"/>
      <sheetName val="Sheet5"/>
      <sheetName val="Insumos"/>
      <sheetName val="Análisis de Precios"/>
      <sheetName val="caseta de planta"/>
      <sheetName val="Estado_Financiero"/>
      <sheetName val="LISTADO_MATERIALES"/>
      <sheetName val="Estado_Financiero1"/>
      <sheetName val="LISTADO_MATERIALES1"/>
      <sheetName val="Análisis_de_Precios"/>
      <sheetName val="caseta_de_planta"/>
      <sheetName val="Estado_Financiero2"/>
      <sheetName val="Análisis_de_Precios1"/>
      <sheetName val="caseta_de_planta1"/>
      <sheetName val="Estado_Financiero3"/>
      <sheetName val="LISTADO_MATERIALES2"/>
      <sheetName val="Análisis_de_Precios2"/>
      <sheetName val="caseta_de_planta2"/>
      <sheetName val="Estado_Financiero4"/>
      <sheetName val="LISTADO_MATERIALES3"/>
      <sheetName val="Análisis_de_Precios3"/>
      <sheetName val="caseta_de_planta3"/>
      <sheetName val="Estado_Financiero5"/>
      <sheetName val="LISTADO_MATERIALES4"/>
      <sheetName val="Análisis_de_Precios4"/>
      <sheetName val="caseta_de_planta4"/>
      <sheetName val="Estado_Financiero6"/>
      <sheetName val="LISTADO_MATERIALES5"/>
      <sheetName val="Análisis_de_Precios5"/>
      <sheetName val="caseta_de_planta5"/>
      <sheetName val="Presupuesto"/>
      <sheetName val="Mano de Obra"/>
      <sheetName val="Subcontratos"/>
      <sheetName val="Analisis "/>
      <sheetName val="Analisis H.A. "/>
      <sheetName val="Mezcla"/>
      <sheetName val="Insumos sanitarios"/>
      <sheetName val="Mano de Obra Sanitaria"/>
      <sheetName val="Analisis Sanitarios"/>
      <sheetName val="insumos ELECT"/>
      <sheetName val="mano de obra ELECT"/>
      <sheetName val="anal.elect."/>
      <sheetName val="tarifa equipo"/>
      <sheetName val="ANAMOVTI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STO DGO"/>
      <sheetName val="PRES. BOCA NUEVA"/>
      <sheetName val="CONTRARO SEÑALIZACIONES"/>
      <sheetName val="Senalizacion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LISTADO INSUMOS DEL 2000"/>
      <sheetName val="Presup."/>
      <sheetName val="Resumen Precio Equipos"/>
      <sheetName val="O.M. y Salarios"/>
      <sheetName val="Materiales"/>
      <sheetName val="PRESUP. HOSPIT. VERON"/>
      <sheetName val="Insumos"/>
      <sheetName val="Análisis de Precio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74C9C-62E6-4BE4-8E25-3E5460D8E7DD}">
  <sheetPr>
    <tabColor rgb="FF73BB6D"/>
    <pageSetUpPr fitToPage="1"/>
  </sheetPr>
  <dimension ref="A1:N80"/>
  <sheetViews>
    <sheetView tabSelected="1" zoomScale="85" zoomScaleNormal="85" workbookViewId="0">
      <selection activeCell="C13" sqref="C13:G13"/>
    </sheetView>
  </sheetViews>
  <sheetFormatPr baseColWidth="10" defaultColWidth="11.5" defaultRowHeight="16" x14ac:dyDescent="0.2"/>
  <cols>
    <col min="1" max="1" width="9.33203125" style="3" customWidth="1"/>
    <col min="2" max="2" width="73.6640625" style="5" customWidth="1"/>
    <col min="3" max="3" width="12.83203125" style="4" customWidth="1"/>
    <col min="4" max="4" width="7.5" style="3" customWidth="1"/>
    <col min="5" max="5" width="43" style="2" bestFit="1" customWidth="1"/>
    <col min="6" max="6" width="21.1640625" style="2" customWidth="1"/>
    <col min="7" max="7" width="21.6640625" style="1" bestFit="1" customWidth="1"/>
    <col min="8" max="8" width="60.6640625" style="1" customWidth="1"/>
    <col min="9" max="9" width="15.5" style="1" bestFit="1" customWidth="1"/>
    <col min="10" max="10" width="11.5" style="1"/>
    <col min="11" max="11" width="18" style="1" bestFit="1" customWidth="1"/>
    <col min="12" max="12" width="20.6640625" style="1" bestFit="1" customWidth="1"/>
    <col min="13" max="13" width="14" style="1" bestFit="1" customWidth="1"/>
    <col min="14" max="14" width="15.5" style="1" bestFit="1" customWidth="1"/>
    <col min="15" max="16384" width="11.5" style="1"/>
  </cols>
  <sheetData>
    <row r="1" spans="1:11" s="19" customFormat="1" ht="15.75" customHeight="1" x14ac:dyDescent="0.2">
      <c r="A1" s="27"/>
      <c r="B1" s="27"/>
      <c r="C1" s="27"/>
      <c r="D1" s="27"/>
      <c r="E1" s="27"/>
      <c r="F1" s="27"/>
      <c r="G1" s="27"/>
    </row>
    <row r="2" spans="1:11" s="19" customFormat="1" ht="15.75" customHeight="1" x14ac:dyDescent="0.2">
      <c r="A2" s="26"/>
      <c r="B2" s="26"/>
      <c r="C2" s="26"/>
      <c r="D2" s="26"/>
      <c r="E2" s="26"/>
      <c r="F2" s="26"/>
      <c r="G2" s="26"/>
    </row>
    <row r="3" spans="1:11" s="19" customFormat="1" ht="15.75" customHeight="1" x14ac:dyDescent="0.2">
      <c r="A3" s="26"/>
      <c r="B3" s="26"/>
      <c r="C3" s="26"/>
      <c r="D3" s="26"/>
      <c r="E3" s="26"/>
      <c r="F3" s="26"/>
      <c r="G3" s="26"/>
    </row>
    <row r="4" spans="1:11" s="19" customFormat="1" ht="15.75" customHeight="1" x14ac:dyDescent="0.2">
      <c r="A4" s="26"/>
      <c r="B4" s="26"/>
      <c r="C4" s="26"/>
      <c r="D4" s="26"/>
      <c r="E4" s="26"/>
      <c r="F4" s="26"/>
      <c r="G4" s="26"/>
    </row>
    <row r="5" spans="1:11" s="19" customFormat="1" ht="16.5" customHeight="1" thickBot="1" x14ac:dyDescent="0.25">
      <c r="A5" s="25"/>
      <c r="B5" s="26"/>
      <c r="C5" s="26"/>
      <c r="D5" s="26"/>
      <c r="E5" s="26"/>
      <c r="F5" s="26"/>
      <c r="G5" s="25"/>
    </row>
    <row r="6" spans="1:11" s="19" customFormat="1" x14ac:dyDescent="0.2">
      <c r="A6" s="99" t="s">
        <v>20</v>
      </c>
      <c r="B6" s="100"/>
      <c r="C6" s="100"/>
      <c r="D6" s="100"/>
      <c r="E6" s="100"/>
      <c r="F6" s="100"/>
      <c r="G6" s="101"/>
    </row>
    <row r="7" spans="1:11" s="19" customFormat="1" ht="18" x14ac:dyDescent="0.2">
      <c r="A7" s="102" t="s">
        <v>19</v>
      </c>
      <c r="B7" s="103"/>
      <c r="C7" s="103"/>
      <c r="D7" s="103"/>
      <c r="E7" s="103"/>
      <c r="F7" s="103"/>
      <c r="G7" s="104"/>
      <c r="H7" s="24"/>
      <c r="I7" s="24"/>
      <c r="J7" s="24"/>
      <c r="K7" s="24"/>
    </row>
    <row r="8" spans="1:11" s="19" customFormat="1" ht="17.25" customHeight="1" x14ac:dyDescent="0.2">
      <c r="A8" s="105" t="s">
        <v>18</v>
      </c>
      <c r="B8" s="106"/>
      <c r="C8" s="106"/>
      <c r="D8" s="106"/>
      <c r="E8" s="106"/>
      <c r="F8" s="106"/>
      <c r="G8" s="107"/>
      <c r="H8" s="24"/>
      <c r="I8" s="24"/>
      <c r="J8" s="24"/>
      <c r="K8" s="24"/>
    </row>
    <row r="9" spans="1:11" s="19" customFormat="1" ht="17.25" customHeight="1" x14ac:dyDescent="0.2">
      <c r="A9" s="23"/>
      <c r="B9" s="21"/>
      <c r="C9" s="21"/>
      <c r="D9" s="21"/>
      <c r="E9" s="22"/>
      <c r="F9" s="21"/>
      <c r="G9" s="20"/>
    </row>
    <row r="10" spans="1:11" ht="22" thickBot="1" x14ac:dyDescent="0.25">
      <c r="A10" s="108" t="s">
        <v>17</v>
      </c>
      <c r="B10" s="109"/>
      <c r="C10" s="109"/>
      <c r="D10" s="109"/>
      <c r="E10" s="109"/>
      <c r="F10" s="109"/>
      <c r="G10" s="110"/>
    </row>
    <row r="11" spans="1:11" x14ac:dyDescent="0.2">
      <c r="A11" s="111" t="s">
        <v>16</v>
      </c>
      <c r="B11" s="112"/>
      <c r="C11" s="113"/>
      <c r="D11" s="114"/>
      <c r="E11" s="114"/>
      <c r="F11" s="114"/>
      <c r="G11" s="115"/>
    </row>
    <row r="12" spans="1:11" x14ac:dyDescent="0.2">
      <c r="A12" s="85" t="s">
        <v>15</v>
      </c>
      <c r="B12" s="86"/>
      <c r="C12" s="93" t="s">
        <v>42</v>
      </c>
      <c r="D12" s="94"/>
      <c r="E12" s="94"/>
      <c r="F12" s="94"/>
      <c r="G12" s="95"/>
    </row>
    <row r="13" spans="1:11" x14ac:dyDescent="0.2">
      <c r="A13" s="85" t="s">
        <v>14</v>
      </c>
      <c r="B13" s="86"/>
      <c r="C13" s="96"/>
      <c r="D13" s="97"/>
      <c r="E13" s="97"/>
      <c r="F13" s="97"/>
      <c r="G13" s="98"/>
    </row>
    <row r="14" spans="1:11" x14ac:dyDescent="0.2">
      <c r="A14" s="85" t="s">
        <v>13</v>
      </c>
      <c r="B14" s="86"/>
      <c r="C14" s="96"/>
      <c r="D14" s="97"/>
      <c r="E14" s="97"/>
      <c r="F14" s="97"/>
      <c r="G14" s="98"/>
    </row>
    <row r="15" spans="1:11" x14ac:dyDescent="0.2">
      <c r="A15" s="80" t="s">
        <v>12</v>
      </c>
      <c r="B15" s="81"/>
      <c r="C15" s="82"/>
      <c r="D15" s="83"/>
      <c r="E15" s="83"/>
      <c r="F15" s="83"/>
      <c r="G15" s="84"/>
    </row>
    <row r="16" spans="1:11" x14ac:dyDescent="0.2">
      <c r="A16" s="85" t="s">
        <v>11</v>
      </c>
      <c r="B16" s="86"/>
      <c r="C16" s="87">
        <v>44883</v>
      </c>
      <c r="D16" s="88"/>
      <c r="E16" s="88"/>
      <c r="F16" s="88"/>
      <c r="G16" s="89"/>
    </row>
    <row r="17" spans="1:12" ht="17" thickBot="1" x14ac:dyDescent="0.25">
      <c r="A17" s="74" t="s">
        <v>10</v>
      </c>
      <c r="B17" s="75"/>
      <c r="C17" s="90"/>
      <c r="D17" s="91"/>
      <c r="E17" s="91"/>
      <c r="F17" s="91"/>
      <c r="G17" s="92"/>
      <c r="L17" s="40"/>
    </row>
    <row r="18" spans="1:12" ht="18" customHeight="1" thickBot="1" x14ac:dyDescent="0.25">
      <c r="A18" s="74"/>
      <c r="B18" s="75"/>
      <c r="C18" s="76" t="s">
        <v>9</v>
      </c>
      <c r="D18" s="77"/>
      <c r="E18" s="77"/>
      <c r="F18" s="78">
        <f>+SUM(G20:G63)</f>
        <v>0</v>
      </c>
      <c r="G18" s="79"/>
    </row>
    <row r="19" spans="1:12" ht="18" thickBot="1" x14ac:dyDescent="0.25">
      <c r="A19" s="28" t="s">
        <v>2</v>
      </c>
      <c r="B19" s="29" t="s">
        <v>0</v>
      </c>
      <c r="C19" s="30" t="s">
        <v>8</v>
      </c>
      <c r="D19" s="31" t="s">
        <v>1</v>
      </c>
      <c r="E19" s="32" t="s">
        <v>7</v>
      </c>
      <c r="F19" s="33" t="s">
        <v>6</v>
      </c>
      <c r="G19" s="18" t="s">
        <v>5</v>
      </c>
    </row>
    <row r="20" spans="1:12" s="11" customFormat="1" ht="18" thickBot="1" x14ac:dyDescent="0.25">
      <c r="A20" s="10">
        <f>+ROUNDDOWN(MAX($A$1:A17),0)+1</f>
        <v>1</v>
      </c>
      <c r="B20" s="34" t="s">
        <v>44</v>
      </c>
      <c r="C20" s="9"/>
      <c r="D20" s="8"/>
      <c r="E20" s="7"/>
      <c r="F20" s="6"/>
      <c r="G20" s="15">
        <f>SUM(F21:F22)</f>
        <v>0</v>
      </c>
    </row>
    <row r="21" spans="1:12" s="47" customFormat="1" ht="51" x14ac:dyDescent="0.2">
      <c r="A21" s="39">
        <f>+MAX($A$10:A20)+0.01</f>
        <v>1.01</v>
      </c>
      <c r="B21" s="45" t="s">
        <v>46</v>
      </c>
      <c r="C21" s="14">
        <v>1</v>
      </c>
      <c r="D21" s="45" t="s">
        <v>1</v>
      </c>
      <c r="E21" s="45"/>
      <c r="F21" s="13">
        <f t="shared" ref="F21" si="0">ROUND(C21*E21,2)</f>
        <v>0</v>
      </c>
      <c r="G21" s="46"/>
    </row>
    <row r="22" spans="1:12" s="47" customFormat="1" ht="35" thickBot="1" x14ac:dyDescent="0.25">
      <c r="A22" s="39">
        <f>+MAX($A$10:A21)+0.01</f>
        <v>1.02</v>
      </c>
      <c r="B22" s="45" t="s">
        <v>45</v>
      </c>
      <c r="C22" s="14">
        <v>4</v>
      </c>
      <c r="D22" s="45" t="s">
        <v>1</v>
      </c>
      <c r="E22" s="45"/>
      <c r="F22" s="13">
        <f t="shared" ref="F22" si="1">ROUND(C22*E22,2)</f>
        <v>0</v>
      </c>
      <c r="G22" s="46"/>
    </row>
    <row r="23" spans="1:12" s="11" customFormat="1" ht="18" thickBot="1" x14ac:dyDescent="0.25">
      <c r="A23" s="10">
        <v>2</v>
      </c>
      <c r="B23" s="34" t="s">
        <v>22</v>
      </c>
      <c r="C23" s="9"/>
      <c r="D23" s="8"/>
      <c r="E23" s="7"/>
      <c r="F23" s="6"/>
      <c r="G23" s="15">
        <f>SUM(F24:F30)</f>
        <v>0</v>
      </c>
    </row>
    <row r="24" spans="1:12" s="47" customFormat="1" ht="85" x14ac:dyDescent="0.2">
      <c r="A24" s="39">
        <f>+MAX($A$10:A23)+0.01</f>
        <v>2.0099999999999998</v>
      </c>
      <c r="B24" s="45" t="s">
        <v>47</v>
      </c>
      <c r="C24" s="14">
        <v>1</v>
      </c>
      <c r="D24" s="45" t="s">
        <v>1</v>
      </c>
      <c r="E24" s="45"/>
      <c r="F24" s="13">
        <f t="shared" ref="F24:F29" si="2">ROUND(C24*E24,2)</f>
        <v>0</v>
      </c>
      <c r="G24" s="46"/>
    </row>
    <row r="25" spans="1:12" s="11" customFormat="1" ht="85" x14ac:dyDescent="0.2">
      <c r="A25" s="49">
        <f>+MAX($A$10:A24)+0.01</f>
        <v>2.0199999999999996</v>
      </c>
      <c r="B25" s="17" t="s">
        <v>48</v>
      </c>
      <c r="C25" s="42">
        <v>1</v>
      </c>
      <c r="D25" s="17" t="s">
        <v>1</v>
      </c>
      <c r="E25" s="17"/>
      <c r="F25" s="50">
        <f t="shared" si="2"/>
        <v>0</v>
      </c>
      <c r="G25" s="16"/>
    </row>
    <row r="26" spans="1:12" s="11" customFormat="1" ht="85" x14ac:dyDescent="0.2">
      <c r="A26" s="49">
        <f>+MAX($A$10:A25)+0.01</f>
        <v>2.0299999999999994</v>
      </c>
      <c r="B26" s="17" t="s">
        <v>49</v>
      </c>
      <c r="C26" s="42">
        <v>1</v>
      </c>
      <c r="D26" s="17" t="s">
        <v>1</v>
      </c>
      <c r="E26" s="17"/>
      <c r="F26" s="50">
        <f t="shared" si="2"/>
        <v>0</v>
      </c>
      <c r="G26" s="16"/>
      <c r="K26" s="41"/>
    </row>
    <row r="27" spans="1:12" s="11" customFormat="1" ht="51" x14ac:dyDescent="0.2">
      <c r="A27" s="49">
        <f>+MAX($A$10:A26)+0.01</f>
        <v>2.0399999999999991</v>
      </c>
      <c r="B27" s="17" t="s">
        <v>50</v>
      </c>
      <c r="C27" s="42">
        <v>2</v>
      </c>
      <c r="D27" s="17" t="s">
        <v>1</v>
      </c>
      <c r="E27" s="17"/>
      <c r="F27" s="50">
        <f t="shared" si="2"/>
        <v>0</v>
      </c>
      <c r="G27" s="16"/>
      <c r="K27" s="41"/>
    </row>
    <row r="28" spans="1:12" s="11" customFormat="1" ht="102" x14ac:dyDescent="0.2">
      <c r="A28" s="49">
        <f>+MAX($A$10:A27)+0.01</f>
        <v>2.0499999999999989</v>
      </c>
      <c r="B28" s="17" t="s">
        <v>51</v>
      </c>
      <c r="C28" s="42">
        <v>1</v>
      </c>
      <c r="D28" s="17" t="s">
        <v>1</v>
      </c>
      <c r="E28" s="17"/>
      <c r="F28" s="50">
        <f t="shared" si="2"/>
        <v>0</v>
      </c>
      <c r="G28" s="16"/>
      <c r="K28" s="41"/>
    </row>
    <row r="29" spans="1:12" s="11" customFormat="1" ht="68" x14ac:dyDescent="0.2">
      <c r="A29" s="49">
        <f>+MAX($A$10:A28)+0.01</f>
        <v>2.0599999999999987</v>
      </c>
      <c r="B29" s="17" t="s">
        <v>52</v>
      </c>
      <c r="C29" s="42">
        <v>6</v>
      </c>
      <c r="D29" s="17" t="s">
        <v>1</v>
      </c>
      <c r="E29" s="17"/>
      <c r="F29" s="50">
        <f t="shared" si="2"/>
        <v>0</v>
      </c>
      <c r="G29" s="16"/>
      <c r="H29" s="43"/>
    </row>
    <row r="30" spans="1:12" s="11" customFormat="1" ht="69" thickBot="1" x14ac:dyDescent="0.25">
      <c r="A30" s="49">
        <f>+MAX($A$10:A29)+0.01</f>
        <v>2.0699999999999985</v>
      </c>
      <c r="B30" s="17" t="s">
        <v>43</v>
      </c>
      <c r="C30" s="42">
        <v>3</v>
      </c>
      <c r="D30" s="17" t="s">
        <v>1</v>
      </c>
      <c r="E30" s="17"/>
      <c r="F30" s="50">
        <f t="shared" ref="F30" si="3">ROUND(C30*E30,2)</f>
        <v>0</v>
      </c>
      <c r="G30" s="16"/>
      <c r="H30" s="43"/>
    </row>
    <row r="31" spans="1:12" s="11" customFormat="1" ht="18" thickBot="1" x14ac:dyDescent="0.25">
      <c r="A31" s="10">
        <v>3</v>
      </c>
      <c r="B31" s="34" t="s">
        <v>53</v>
      </c>
      <c r="C31" s="9"/>
      <c r="D31" s="8"/>
      <c r="E31" s="7"/>
      <c r="F31" s="6"/>
      <c r="G31" s="15">
        <f>SUM(F32:F36)</f>
        <v>0</v>
      </c>
    </row>
    <row r="32" spans="1:12" s="11" customFormat="1" ht="136" x14ac:dyDescent="0.2">
      <c r="A32" s="49">
        <f>+MAX($A$10:A31)+0.01</f>
        <v>3.01</v>
      </c>
      <c r="B32" s="17" t="s">
        <v>55</v>
      </c>
      <c r="C32" s="42">
        <v>1</v>
      </c>
      <c r="D32" s="17" t="s">
        <v>1</v>
      </c>
      <c r="E32" s="17"/>
      <c r="F32" s="13">
        <f t="shared" ref="F32" si="4">ROUND(C32*E32,2)</f>
        <v>0</v>
      </c>
      <c r="G32" s="16"/>
      <c r="H32" s="63"/>
    </row>
    <row r="33" spans="1:14" s="11" customFormat="1" ht="272" x14ac:dyDescent="0.2">
      <c r="A33" s="49">
        <f>+MAX($A$10:A32)+0.01</f>
        <v>3.0199999999999996</v>
      </c>
      <c r="B33" s="17" t="s">
        <v>56</v>
      </c>
      <c r="C33" s="42">
        <v>1</v>
      </c>
      <c r="D33" s="17" t="s">
        <v>1</v>
      </c>
      <c r="E33" s="17"/>
      <c r="F33" s="13">
        <f t="shared" ref="F33:F36" si="5">ROUND(C33*E33,2)</f>
        <v>0</v>
      </c>
      <c r="G33" s="16"/>
      <c r="H33" s="63"/>
    </row>
    <row r="34" spans="1:14" s="11" customFormat="1" ht="187" x14ac:dyDescent="0.2">
      <c r="A34" s="49">
        <f>+MAX($A$10:A33)+0.01</f>
        <v>3.0299999999999994</v>
      </c>
      <c r="B34" s="17" t="s">
        <v>57</v>
      </c>
      <c r="C34" s="42">
        <v>1</v>
      </c>
      <c r="D34" s="17" t="s">
        <v>1</v>
      </c>
      <c r="E34" s="17"/>
      <c r="F34" s="13">
        <f t="shared" si="5"/>
        <v>0</v>
      </c>
      <c r="G34" s="16"/>
      <c r="H34" s="63"/>
    </row>
    <row r="35" spans="1:14" s="11" customFormat="1" ht="204" x14ac:dyDescent="0.2">
      <c r="A35" s="39">
        <f>+MAX($A$10:A34)+0.01</f>
        <v>3.0399999999999991</v>
      </c>
      <c r="B35" s="17" t="s">
        <v>58</v>
      </c>
      <c r="C35" s="14">
        <v>1</v>
      </c>
      <c r="D35" s="17" t="s">
        <v>1</v>
      </c>
      <c r="E35" s="17"/>
      <c r="F35" s="13">
        <f t="shared" si="5"/>
        <v>0</v>
      </c>
      <c r="G35" s="16"/>
    </row>
    <row r="36" spans="1:14" s="11" customFormat="1" ht="154" thickBot="1" x14ac:dyDescent="0.25">
      <c r="A36" s="49">
        <f>+MAX($A$10:A35)+0.01</f>
        <v>3.0499999999999989</v>
      </c>
      <c r="B36" s="17" t="s">
        <v>59</v>
      </c>
      <c r="C36" s="42">
        <v>1</v>
      </c>
      <c r="D36" s="17" t="s">
        <v>1</v>
      </c>
      <c r="E36" s="17"/>
      <c r="F36" s="13">
        <f t="shared" si="5"/>
        <v>0</v>
      </c>
      <c r="G36" s="16"/>
      <c r="H36" s="63"/>
    </row>
    <row r="37" spans="1:14" s="11" customFormat="1" ht="18" thickBot="1" x14ac:dyDescent="0.25">
      <c r="A37" s="10">
        <v>4</v>
      </c>
      <c r="B37" s="34" t="s">
        <v>3</v>
      </c>
      <c r="C37" s="9"/>
      <c r="D37" s="8"/>
      <c r="E37" s="7"/>
      <c r="F37" s="6"/>
      <c r="G37" s="15">
        <f>SUM(F38:F62)</f>
        <v>0</v>
      </c>
      <c r="H37" s="48"/>
    </row>
    <row r="38" spans="1:14" s="11" customFormat="1" ht="123.75" customHeight="1" x14ac:dyDescent="0.2">
      <c r="A38" s="39">
        <f>+MAX($A$10:A37)+0.01</f>
        <v>4.01</v>
      </c>
      <c r="B38" s="17" t="s">
        <v>60</v>
      </c>
      <c r="C38" s="42">
        <v>50</v>
      </c>
      <c r="D38" s="17" t="s">
        <v>4</v>
      </c>
      <c r="E38" s="17"/>
      <c r="F38" s="13">
        <f t="shared" ref="F38:F49" si="6">ROUND(C38*E38,2)</f>
        <v>0</v>
      </c>
      <c r="G38" s="12"/>
      <c r="M38" s="41"/>
      <c r="N38" s="44"/>
    </row>
    <row r="39" spans="1:14" s="11" customFormat="1" ht="119" x14ac:dyDescent="0.2">
      <c r="A39" s="39">
        <f>+MAX($A$10:A38)+0.01</f>
        <v>4.0199999999999996</v>
      </c>
      <c r="B39" s="17" t="s">
        <v>61</v>
      </c>
      <c r="C39" s="42">
        <v>50</v>
      </c>
      <c r="D39" s="17" t="s">
        <v>4</v>
      </c>
      <c r="E39" s="17"/>
      <c r="F39" s="13">
        <f t="shared" si="6"/>
        <v>0</v>
      </c>
      <c r="G39" s="12"/>
      <c r="K39" s="44"/>
    </row>
    <row r="40" spans="1:14" s="11" customFormat="1" ht="120" customHeight="1" x14ac:dyDescent="0.2">
      <c r="A40" s="39">
        <f>+MAX($A$10:A39)+0.01</f>
        <v>4.0299999999999994</v>
      </c>
      <c r="B40" s="17" t="s">
        <v>62</v>
      </c>
      <c r="C40" s="42">
        <v>450</v>
      </c>
      <c r="D40" s="17" t="s">
        <v>4</v>
      </c>
      <c r="E40" s="17"/>
      <c r="F40" s="13">
        <f t="shared" si="6"/>
        <v>0</v>
      </c>
      <c r="G40" s="12"/>
      <c r="K40" s="44"/>
    </row>
    <row r="41" spans="1:14" s="11" customFormat="1" ht="102" x14ac:dyDescent="0.2">
      <c r="A41" s="39">
        <f>+MAX($A$10:A40)+0.01</f>
        <v>4.0399999999999991</v>
      </c>
      <c r="B41" s="17" t="s">
        <v>24</v>
      </c>
      <c r="C41" s="42">
        <v>50</v>
      </c>
      <c r="D41" s="17" t="s">
        <v>4</v>
      </c>
      <c r="E41" s="17"/>
      <c r="F41" s="13">
        <f t="shared" si="6"/>
        <v>0</v>
      </c>
      <c r="G41" s="12"/>
      <c r="K41" s="44"/>
    </row>
    <row r="42" spans="1:14" s="11" customFormat="1" ht="119" x14ac:dyDescent="0.2">
      <c r="A42" s="39">
        <f>+MAX($A$10:A41)+0.01</f>
        <v>4.0499999999999989</v>
      </c>
      <c r="B42" s="17" t="s">
        <v>63</v>
      </c>
      <c r="C42" s="42">
        <v>50</v>
      </c>
      <c r="D42" s="17" t="s">
        <v>4</v>
      </c>
      <c r="E42" s="17"/>
      <c r="F42" s="13">
        <f t="shared" si="6"/>
        <v>0</v>
      </c>
      <c r="G42" s="12"/>
      <c r="K42" s="44"/>
    </row>
    <row r="43" spans="1:14" s="11" customFormat="1" ht="102" x14ac:dyDescent="0.2">
      <c r="A43" s="39">
        <f>+MAX($A$10:A42)+0.01</f>
        <v>4.0599999999999987</v>
      </c>
      <c r="B43" s="17" t="s">
        <v>64</v>
      </c>
      <c r="C43" s="42">
        <v>50</v>
      </c>
      <c r="D43" s="17" t="s">
        <v>4</v>
      </c>
      <c r="E43" s="17"/>
      <c r="F43" s="13">
        <f t="shared" si="6"/>
        <v>0</v>
      </c>
      <c r="G43" s="12"/>
      <c r="K43" s="44"/>
    </row>
    <row r="44" spans="1:14" s="11" customFormat="1" ht="102" x14ac:dyDescent="0.2">
      <c r="A44" s="39">
        <f>+MAX($A$10:A43)+0.01</f>
        <v>4.0699999999999985</v>
      </c>
      <c r="B44" s="17" t="s">
        <v>65</v>
      </c>
      <c r="C44" s="42">
        <v>50</v>
      </c>
      <c r="D44" s="17" t="s">
        <v>4</v>
      </c>
      <c r="E44" s="17"/>
      <c r="F44" s="13">
        <f t="shared" si="6"/>
        <v>0</v>
      </c>
      <c r="G44" s="12"/>
      <c r="K44" s="44"/>
    </row>
    <row r="45" spans="1:14" s="11" customFormat="1" ht="102" x14ac:dyDescent="0.2">
      <c r="A45" s="39">
        <f>+MAX($A$10:A44)+0.01</f>
        <v>4.0799999999999983</v>
      </c>
      <c r="B45" s="17" t="s">
        <v>66</v>
      </c>
      <c r="C45" s="67">
        <v>400</v>
      </c>
      <c r="D45" s="17" t="s">
        <v>4</v>
      </c>
      <c r="E45" s="17"/>
      <c r="F45" s="13">
        <f t="shared" si="6"/>
        <v>0</v>
      </c>
      <c r="G45" s="12"/>
      <c r="K45" s="44"/>
    </row>
    <row r="46" spans="1:14" s="11" customFormat="1" ht="102" x14ac:dyDescent="0.2">
      <c r="A46" s="39">
        <f>+MAX($A$10:A45)+0.01</f>
        <v>4.0899999999999981</v>
      </c>
      <c r="B46" s="17" t="s">
        <v>25</v>
      </c>
      <c r="C46" s="42">
        <v>50</v>
      </c>
      <c r="D46" s="17" t="s">
        <v>4</v>
      </c>
      <c r="E46" s="17"/>
      <c r="F46" s="13">
        <f t="shared" si="6"/>
        <v>0</v>
      </c>
      <c r="G46" s="12"/>
      <c r="K46" s="44"/>
    </row>
    <row r="47" spans="1:14" s="11" customFormat="1" ht="102" x14ac:dyDescent="0.2">
      <c r="A47" s="39">
        <f>+MAX($A$10:A46)+0.01</f>
        <v>4.0999999999999979</v>
      </c>
      <c r="B47" s="17" t="s">
        <v>26</v>
      </c>
      <c r="C47" s="42">
        <v>50</v>
      </c>
      <c r="D47" s="17" t="s">
        <v>4</v>
      </c>
      <c r="E47" s="17"/>
      <c r="F47" s="13">
        <f t="shared" si="6"/>
        <v>0</v>
      </c>
      <c r="G47" s="12"/>
      <c r="K47" s="44"/>
    </row>
    <row r="48" spans="1:14" s="11" customFormat="1" ht="102" x14ac:dyDescent="0.2">
      <c r="A48" s="39">
        <f>+MAX($A$10:A47)+0.01</f>
        <v>4.1099999999999977</v>
      </c>
      <c r="B48" s="17" t="s">
        <v>27</v>
      </c>
      <c r="C48" s="42">
        <v>50</v>
      </c>
      <c r="D48" s="17" t="s">
        <v>4</v>
      </c>
      <c r="E48" s="17"/>
      <c r="F48" s="13">
        <f t="shared" si="6"/>
        <v>0</v>
      </c>
      <c r="G48" s="12"/>
      <c r="K48" s="44"/>
    </row>
    <row r="49" spans="1:11" s="11" customFormat="1" ht="102" x14ac:dyDescent="0.2">
      <c r="A49" s="39">
        <f>+MAX($A$10:A48)+0.01</f>
        <v>4.1199999999999974</v>
      </c>
      <c r="B49" s="17" t="s">
        <v>28</v>
      </c>
      <c r="C49" s="42">
        <v>50</v>
      </c>
      <c r="D49" s="17" t="s">
        <v>4</v>
      </c>
      <c r="E49" s="17"/>
      <c r="F49" s="13">
        <f t="shared" si="6"/>
        <v>0</v>
      </c>
      <c r="G49" s="12"/>
      <c r="K49" s="44"/>
    </row>
    <row r="50" spans="1:11" s="11" customFormat="1" ht="102" x14ac:dyDescent="0.2">
      <c r="A50" s="39">
        <f>+MAX($A$10:A49)+0.01</f>
        <v>4.1299999999999972</v>
      </c>
      <c r="B50" s="17" t="s">
        <v>29</v>
      </c>
      <c r="C50" s="42">
        <v>50</v>
      </c>
      <c r="D50" s="17" t="s">
        <v>4</v>
      </c>
      <c r="E50" s="17"/>
      <c r="F50" s="13">
        <f t="shared" ref="F50" si="7">ROUND(C50*E50,2)</f>
        <v>0</v>
      </c>
      <c r="G50" s="12"/>
      <c r="K50" s="44"/>
    </row>
    <row r="51" spans="1:11" s="11" customFormat="1" ht="102" x14ac:dyDescent="0.2">
      <c r="A51" s="39">
        <f>+MAX($A$10:A50)+0.01</f>
        <v>4.139999999999997</v>
      </c>
      <c r="B51" s="17" t="s">
        <v>30</v>
      </c>
      <c r="C51" s="42">
        <v>200</v>
      </c>
      <c r="D51" s="17" t="s">
        <v>4</v>
      </c>
      <c r="E51" s="17"/>
      <c r="F51" s="13">
        <f t="shared" ref="F51" si="8">ROUND(C51*E51,2)</f>
        <v>0</v>
      </c>
      <c r="G51" s="12"/>
      <c r="K51" s="44"/>
    </row>
    <row r="52" spans="1:11" s="11" customFormat="1" ht="102" x14ac:dyDescent="0.2">
      <c r="A52" s="39">
        <f>+MAX($A$10:A51)+0.01</f>
        <v>4.1499999999999968</v>
      </c>
      <c r="B52" s="17" t="s">
        <v>31</v>
      </c>
      <c r="C52" s="42">
        <v>50</v>
      </c>
      <c r="D52" s="17" t="s">
        <v>4</v>
      </c>
      <c r="E52" s="17"/>
      <c r="F52" s="13">
        <f t="shared" ref="F52:F55" si="9">ROUND(C52*E52,2)</f>
        <v>0</v>
      </c>
      <c r="G52" s="12"/>
      <c r="K52" s="44"/>
    </row>
    <row r="53" spans="1:11" s="11" customFormat="1" ht="102" x14ac:dyDescent="0.2">
      <c r="A53" s="39">
        <f>+MAX($A$10:A52)+0.01</f>
        <v>4.1599999999999966</v>
      </c>
      <c r="B53" s="17" t="s">
        <v>39</v>
      </c>
      <c r="C53" s="67">
        <v>800</v>
      </c>
      <c r="D53" s="17" t="s">
        <v>4</v>
      </c>
      <c r="E53" s="17"/>
      <c r="F53" s="13">
        <f t="shared" si="9"/>
        <v>0</v>
      </c>
      <c r="G53" s="12"/>
      <c r="K53" s="44"/>
    </row>
    <row r="54" spans="1:11" s="11" customFormat="1" ht="102" x14ac:dyDescent="0.2">
      <c r="A54" s="39">
        <f>+MAX($A$10:A53)+0.01</f>
        <v>4.1699999999999964</v>
      </c>
      <c r="B54" s="17" t="s">
        <v>32</v>
      </c>
      <c r="C54" s="42">
        <v>50</v>
      </c>
      <c r="D54" s="17" t="s">
        <v>4</v>
      </c>
      <c r="E54" s="17"/>
      <c r="F54" s="13">
        <f t="shared" si="9"/>
        <v>0</v>
      </c>
      <c r="G54" s="12"/>
      <c r="K54" s="44"/>
    </row>
    <row r="55" spans="1:11" s="11" customFormat="1" ht="102" x14ac:dyDescent="0.2">
      <c r="A55" s="39">
        <f>+MAX($A$10:A54)+0.01</f>
        <v>4.1799999999999962</v>
      </c>
      <c r="B55" s="17" t="s">
        <v>33</v>
      </c>
      <c r="C55" s="42">
        <v>75</v>
      </c>
      <c r="D55" s="17" t="s">
        <v>4</v>
      </c>
      <c r="E55" s="17"/>
      <c r="F55" s="13">
        <f t="shared" si="9"/>
        <v>0</v>
      </c>
      <c r="G55" s="12"/>
      <c r="K55" s="44"/>
    </row>
    <row r="56" spans="1:11" s="11" customFormat="1" ht="102" x14ac:dyDescent="0.2">
      <c r="A56" s="39">
        <f>+MAX($A$10:A55)+0.01</f>
        <v>4.1899999999999959</v>
      </c>
      <c r="B56" s="17" t="s">
        <v>34</v>
      </c>
      <c r="C56" s="42">
        <v>50</v>
      </c>
      <c r="D56" s="17" t="s">
        <v>4</v>
      </c>
      <c r="E56" s="17"/>
      <c r="F56" s="13">
        <f t="shared" ref="F56:F59" si="10">ROUND(C56*E56,2)</f>
        <v>0</v>
      </c>
      <c r="G56" s="12"/>
      <c r="K56" s="44"/>
    </row>
    <row r="57" spans="1:11" s="11" customFormat="1" ht="102" x14ac:dyDescent="0.2">
      <c r="A57" s="39">
        <f>+MAX($A$10:A56)+0.01</f>
        <v>4.1999999999999957</v>
      </c>
      <c r="B57" s="17" t="s">
        <v>40</v>
      </c>
      <c r="C57" s="42">
        <v>150</v>
      </c>
      <c r="D57" s="17" t="s">
        <v>4</v>
      </c>
      <c r="E57" s="17"/>
      <c r="F57" s="13">
        <f t="shared" si="10"/>
        <v>0</v>
      </c>
      <c r="G57" s="12"/>
      <c r="K57" s="44"/>
    </row>
    <row r="58" spans="1:11" s="11" customFormat="1" ht="102" x14ac:dyDescent="0.2">
      <c r="A58" s="39">
        <f>+MAX($A$10:A57)+0.01</f>
        <v>4.2099999999999955</v>
      </c>
      <c r="B58" s="17" t="s">
        <v>35</v>
      </c>
      <c r="C58" s="42">
        <v>50</v>
      </c>
      <c r="D58" s="17" t="s">
        <v>4</v>
      </c>
      <c r="E58" s="17"/>
      <c r="F58" s="13">
        <f t="shared" si="10"/>
        <v>0</v>
      </c>
      <c r="G58" s="12"/>
      <c r="K58" s="44"/>
    </row>
    <row r="59" spans="1:11" s="11" customFormat="1" ht="102" x14ac:dyDescent="0.2">
      <c r="A59" s="39">
        <f>+MAX($A$10:A58)+0.01</f>
        <v>4.2199999999999953</v>
      </c>
      <c r="B59" s="17" t="s">
        <v>36</v>
      </c>
      <c r="C59" s="42">
        <v>50</v>
      </c>
      <c r="D59" s="17" t="s">
        <v>4</v>
      </c>
      <c r="E59" s="17"/>
      <c r="F59" s="13">
        <f t="shared" si="10"/>
        <v>0</v>
      </c>
      <c r="G59" s="12"/>
      <c r="K59" s="44"/>
    </row>
    <row r="60" spans="1:11" s="11" customFormat="1" ht="102" x14ac:dyDescent="0.2">
      <c r="A60" s="39">
        <f>+MAX($A$10:A59)+0.01</f>
        <v>4.2299999999999951</v>
      </c>
      <c r="B60" s="17" t="s">
        <v>37</v>
      </c>
      <c r="C60" s="42">
        <v>50</v>
      </c>
      <c r="D60" s="17" t="s">
        <v>4</v>
      </c>
      <c r="E60" s="17"/>
      <c r="F60" s="13">
        <f t="shared" ref="F60:F62" si="11">ROUND(C60*E60,2)</f>
        <v>0</v>
      </c>
      <c r="G60" s="12"/>
      <c r="K60" s="44"/>
    </row>
    <row r="61" spans="1:11" s="11" customFormat="1" ht="102" x14ac:dyDescent="0.2">
      <c r="A61" s="39">
        <f>+MAX($A$10:A60)+0.01</f>
        <v>4.2399999999999949</v>
      </c>
      <c r="B61" s="17" t="s">
        <v>41</v>
      </c>
      <c r="C61" s="42">
        <v>400</v>
      </c>
      <c r="D61" s="17" t="s">
        <v>4</v>
      </c>
      <c r="E61" s="17"/>
      <c r="F61" s="13">
        <f t="shared" si="11"/>
        <v>0</v>
      </c>
      <c r="G61" s="12"/>
      <c r="K61" s="44"/>
    </row>
    <row r="62" spans="1:11" s="11" customFormat="1" ht="103" thickBot="1" x14ac:dyDescent="0.25">
      <c r="A62" s="39">
        <f>+MAX($A$10:A61)+0.01</f>
        <v>4.2499999999999947</v>
      </c>
      <c r="B62" s="17" t="s">
        <v>38</v>
      </c>
      <c r="C62" s="42">
        <v>400</v>
      </c>
      <c r="D62" s="17" t="s">
        <v>4</v>
      </c>
      <c r="E62" s="17"/>
      <c r="F62" s="13">
        <f t="shared" si="11"/>
        <v>0</v>
      </c>
      <c r="G62" s="12"/>
      <c r="K62" s="44"/>
    </row>
    <row r="63" spans="1:11" s="11" customFormat="1" ht="18" thickBot="1" x14ac:dyDescent="0.25">
      <c r="A63" s="10">
        <f>+ROUNDDOWN(MAX($A$1:A37),0)+1</f>
        <v>5</v>
      </c>
      <c r="B63" s="34" t="s">
        <v>21</v>
      </c>
      <c r="C63" s="35"/>
      <c r="D63" s="36"/>
      <c r="E63" s="37"/>
      <c r="F63" s="38"/>
      <c r="G63" s="15">
        <f>SUM(F64:F65)</f>
        <v>0</v>
      </c>
    </row>
    <row r="64" spans="1:11" s="11" customFormat="1" ht="409.5" customHeight="1" x14ac:dyDescent="0.2">
      <c r="A64" s="39">
        <f>+MAX($A$10:A63)+0.01</f>
        <v>5.01</v>
      </c>
      <c r="B64" s="17" t="s">
        <v>54</v>
      </c>
      <c r="C64" s="17">
        <v>1</v>
      </c>
      <c r="D64" s="17" t="s">
        <v>1</v>
      </c>
      <c r="E64" s="17"/>
      <c r="F64" s="13">
        <f>ROUND(C64*E64,2)</f>
        <v>0</v>
      </c>
      <c r="G64" s="16"/>
    </row>
    <row r="65" spans="1:14" s="11" customFormat="1" ht="102" customHeight="1" x14ac:dyDescent="0.2">
      <c r="A65" s="39">
        <f>+MAX($A$10:A64)+0.01</f>
        <v>5.0199999999999996</v>
      </c>
      <c r="B65" s="17" t="s">
        <v>23</v>
      </c>
      <c r="C65" s="17">
        <v>1</v>
      </c>
      <c r="D65" s="17" t="s">
        <v>1</v>
      </c>
      <c r="E65" s="17"/>
      <c r="F65" s="13">
        <f>ROUND(C65*E65,2)</f>
        <v>0</v>
      </c>
      <c r="G65" s="53"/>
    </row>
    <row r="66" spans="1:14" ht="17" thickBot="1" x14ac:dyDescent="0.25">
      <c r="C66" s="5"/>
      <c r="D66" s="5"/>
      <c r="E66" s="52" t="s">
        <v>69</v>
      </c>
      <c r="F66" s="51">
        <f>+SUM(F21:F65)</f>
        <v>0</v>
      </c>
    </row>
    <row r="68" spans="1:14" s="4" customFormat="1" ht="17" thickBot="1" x14ac:dyDescent="0.25">
      <c r="A68" s="3"/>
      <c r="B68" s="5"/>
      <c r="D68" s="3"/>
      <c r="E68" s="2"/>
      <c r="F68" s="2"/>
      <c r="G68" s="1"/>
      <c r="H68" s="1"/>
      <c r="I68" s="1"/>
      <c r="J68" s="1"/>
      <c r="K68" s="1"/>
      <c r="L68" s="1"/>
      <c r="M68" s="1"/>
      <c r="N68" s="1"/>
    </row>
    <row r="69" spans="1:14" ht="18" customHeight="1" x14ac:dyDescent="0.2">
      <c r="B69" s="68" t="s">
        <v>67</v>
      </c>
      <c r="C69" s="70"/>
      <c r="D69" s="72"/>
      <c r="E69" s="56" t="s">
        <v>73</v>
      </c>
    </row>
    <row r="70" spans="1:14" x14ac:dyDescent="0.2">
      <c r="B70" s="69"/>
      <c r="C70" s="71"/>
      <c r="D70" s="73"/>
      <c r="E70" s="57">
        <f>+SUM(E71:E79)</f>
        <v>0</v>
      </c>
    </row>
    <row r="71" spans="1:14" ht="17" x14ac:dyDescent="0.2">
      <c r="B71" s="58" t="s">
        <v>68</v>
      </c>
      <c r="C71" s="54">
        <v>0.1</v>
      </c>
      <c r="D71" s="55"/>
      <c r="E71" s="59">
        <f>+ROUND($F$66*C71,2)</f>
        <v>0</v>
      </c>
    </row>
    <row r="72" spans="1:14" ht="17" x14ac:dyDescent="0.2">
      <c r="B72" s="58" t="s">
        <v>75</v>
      </c>
      <c r="C72" s="54">
        <v>0.18</v>
      </c>
      <c r="D72" s="55"/>
      <c r="E72" s="59">
        <f>+ROUND(E71*C72,2)</f>
        <v>0</v>
      </c>
    </row>
    <row r="73" spans="1:14" ht="17" x14ac:dyDescent="0.2">
      <c r="B73" s="58" t="s">
        <v>76</v>
      </c>
      <c r="C73" s="54">
        <v>0.03</v>
      </c>
      <c r="D73" s="55"/>
      <c r="E73" s="59">
        <f t="shared" ref="E73:E79" si="12">+ROUND($F$66*C73,2)</f>
        <v>0</v>
      </c>
    </row>
    <row r="74" spans="1:14" ht="17" x14ac:dyDescent="0.2">
      <c r="B74" s="58" t="s">
        <v>70</v>
      </c>
      <c r="C74" s="54">
        <v>1.4999999999999999E-2</v>
      </c>
      <c r="D74" s="55"/>
      <c r="E74" s="59">
        <f t="shared" si="12"/>
        <v>0</v>
      </c>
    </row>
    <row r="75" spans="1:14" ht="17" x14ac:dyDescent="0.2">
      <c r="B75" s="58" t="s">
        <v>77</v>
      </c>
      <c r="C75" s="54">
        <v>0.03</v>
      </c>
      <c r="D75" s="55"/>
      <c r="E75" s="59">
        <f t="shared" si="12"/>
        <v>0</v>
      </c>
    </row>
    <row r="76" spans="1:14" ht="17" x14ac:dyDescent="0.2">
      <c r="B76" s="58" t="s">
        <v>78</v>
      </c>
      <c r="C76" s="54">
        <v>0.01</v>
      </c>
      <c r="D76" s="55"/>
      <c r="E76" s="59">
        <f t="shared" si="12"/>
        <v>0</v>
      </c>
    </row>
    <row r="77" spans="1:14" ht="17" x14ac:dyDescent="0.2">
      <c r="B77" s="58" t="s">
        <v>71</v>
      </c>
      <c r="C77" s="54">
        <v>1E-3</v>
      </c>
      <c r="D77" s="55"/>
      <c r="E77" s="59">
        <f t="shared" si="12"/>
        <v>0</v>
      </c>
    </row>
    <row r="78" spans="1:14" ht="17" x14ac:dyDescent="0.2">
      <c r="B78" s="58" t="s">
        <v>79</v>
      </c>
      <c r="C78" s="54">
        <v>0.05</v>
      </c>
      <c r="D78" s="55"/>
      <c r="E78" s="59">
        <f t="shared" si="12"/>
        <v>0</v>
      </c>
    </row>
    <row r="79" spans="1:14" ht="18" thickBot="1" x14ac:dyDescent="0.25">
      <c r="B79" s="60" t="s">
        <v>74</v>
      </c>
      <c r="C79" s="61">
        <v>0.01</v>
      </c>
      <c r="D79" s="62"/>
      <c r="E79" s="64">
        <f t="shared" si="12"/>
        <v>0</v>
      </c>
    </row>
    <row r="80" spans="1:14" ht="17" thickBot="1" x14ac:dyDescent="0.25">
      <c r="E80" s="65" t="s">
        <v>72</v>
      </c>
      <c r="F80" s="66">
        <f>+F66+E70</f>
        <v>0</v>
      </c>
    </row>
  </sheetData>
  <mergeCells count="24">
    <mergeCell ref="A6:G6"/>
    <mergeCell ref="A7:G7"/>
    <mergeCell ref="A8:G8"/>
    <mergeCell ref="A10:G10"/>
    <mergeCell ref="A11:B11"/>
    <mergeCell ref="C11:G11"/>
    <mergeCell ref="A12:B12"/>
    <mergeCell ref="C12:G12"/>
    <mergeCell ref="A13:B13"/>
    <mergeCell ref="C13:G13"/>
    <mergeCell ref="A14:B14"/>
    <mergeCell ref="C14:G14"/>
    <mergeCell ref="F18:G18"/>
    <mergeCell ref="A15:B15"/>
    <mergeCell ref="C15:G15"/>
    <mergeCell ref="A16:B16"/>
    <mergeCell ref="C16:G16"/>
    <mergeCell ref="A17:B17"/>
    <mergeCell ref="C17:G17"/>
    <mergeCell ref="B69:B70"/>
    <mergeCell ref="C69:C70"/>
    <mergeCell ref="D69:D70"/>
    <mergeCell ref="A18:B18"/>
    <mergeCell ref="C18:E18"/>
  </mergeCells>
  <conditionalFormatting sqref="C38:C62 C24:C30 C32:C34">
    <cfRule type="cellIs" dxfId="3" priority="4" operator="equal">
      <formula>0</formula>
    </cfRule>
  </conditionalFormatting>
  <conditionalFormatting sqref="C21:C22">
    <cfRule type="cellIs" dxfId="2" priority="3" operator="equal">
      <formula>0</formula>
    </cfRule>
  </conditionalFormatting>
  <conditionalFormatting sqref="C35">
    <cfRule type="cellIs" dxfId="1" priority="2" operator="equal">
      <formula>0</formula>
    </cfRule>
  </conditionalFormatting>
  <conditionalFormatting sqref="C36">
    <cfRule type="cellIs" dxfId="0" priority="1" operator="equal">
      <formula>0</formula>
    </cfRule>
  </conditionalFormatting>
  <printOptions horizontalCentered="1"/>
  <pageMargins left="0.235416666666667" right="0.235416666666667" top="0.51180555555555596" bottom="0.82638888888888895" header="0.31388888888888899" footer="0.47152777777777799"/>
  <pageSetup scale="62" fitToHeight="0" orientation="portrait" r:id="rId1"/>
  <headerFooter>
    <oddFooter>&amp;CPágina &amp;P de &amp;N</oddFooter>
  </headerFooter>
  <ignoredErrors>
    <ignoredError sqref="E72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Listado de Partida SNS 480V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Adriel Gómez</dc:creator>
  <cp:lastModifiedBy>Microsoft Office User</cp:lastModifiedBy>
  <dcterms:created xsi:type="dcterms:W3CDTF">2021-05-25T22:12:50Z</dcterms:created>
  <dcterms:modified xsi:type="dcterms:W3CDTF">2023-01-04T15:23:57Z</dcterms:modified>
</cp:coreProperties>
</file>